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seidon2\INVESTICE\PREHLED_VZ\Centralizované zadávání\BURZA\Nákup na rok 2021 a 2022\"/>
    </mc:Choice>
  </mc:AlternateContent>
  <bookViews>
    <workbookView xWindow="-15" yWindow="-15" windowWidth="28830" windowHeight="7065"/>
  </bookViews>
  <sheets>
    <sheet name="Cena za MWh CELKEM" sheetId="11" r:id="rId1"/>
    <sheet name="AS-PO" sheetId="4" r:id="rId2"/>
    <sheet name="MO" sheetId="6" r:id="rId3"/>
    <sheet name="VN Brno" sheetId="7" r:id="rId4"/>
    <sheet name="VN Olomouc" sheetId="8" r:id="rId5"/>
    <sheet name="ÚVN Praha" sheetId="9" r:id="rId6"/>
    <sheet name="ÚLZ" sheetId="10" r:id="rId7"/>
    <sheet name="VTÚ" sheetId="14" r:id="rId8"/>
    <sheet name="Volareza" sheetId="12" r:id="rId9"/>
  </sheets>
  <calcPr calcId="152511"/>
</workbook>
</file>

<file path=xl/calcChain.xml><?xml version="1.0" encoding="utf-8"?>
<calcChain xmlns="http://schemas.openxmlformats.org/spreadsheetml/2006/main">
  <c r="F13" i="12" l="1"/>
  <c r="F15" i="12" s="1"/>
  <c r="E13" i="12"/>
  <c r="E15" i="12" s="1"/>
  <c r="F20" i="11"/>
  <c r="E20" i="11"/>
  <c r="E14" i="7"/>
  <c r="E16" i="7" s="1"/>
  <c r="F16" i="11"/>
  <c r="E16" i="11"/>
  <c r="E18" i="4"/>
  <c r="D20" i="11" l="1"/>
  <c r="C20" i="11"/>
  <c r="D16" i="11"/>
  <c r="C16" i="11"/>
  <c r="F17" i="12" l="1"/>
  <c r="E17" i="12"/>
  <c r="C21" i="11"/>
  <c r="E18" i="14" l="1"/>
  <c r="E14" i="14"/>
  <c r="E16" i="14" s="1"/>
  <c r="E17" i="14" s="1"/>
  <c r="E13" i="14"/>
  <c r="D13" i="14"/>
  <c r="F12" i="12"/>
  <c r="D12" i="12"/>
  <c r="C12" i="12"/>
  <c r="E12" i="12"/>
  <c r="E13" i="10"/>
  <c r="E12" i="10" l="1"/>
  <c r="F12" i="9"/>
  <c r="D12" i="9"/>
  <c r="E12" i="8"/>
  <c r="D12" i="8"/>
  <c r="E12" i="7"/>
  <c r="D12" i="7"/>
  <c r="C12" i="7"/>
  <c r="E14" i="10"/>
  <c r="E16" i="10" s="1"/>
  <c r="F14" i="9"/>
  <c r="F16" i="9" s="1"/>
  <c r="F13" i="9"/>
  <c r="D13" i="9"/>
  <c r="E14" i="8"/>
  <c r="E16" i="8" s="1"/>
  <c r="E13" i="8"/>
  <c r="D13" i="8"/>
  <c r="E13" i="7"/>
  <c r="D13" i="7"/>
  <c r="C13" i="7"/>
  <c r="F12" i="6"/>
  <c r="E12" i="6"/>
  <c r="D12" i="6"/>
  <c r="C12" i="6"/>
  <c r="F14" i="6"/>
  <c r="F16" i="6" s="1"/>
  <c r="E14" i="6"/>
  <c r="E16" i="6" s="1"/>
  <c r="F13" i="6"/>
  <c r="E13" i="6"/>
  <c r="D13" i="6"/>
  <c r="C13" i="6"/>
  <c r="F13" i="4"/>
  <c r="E13" i="4"/>
  <c r="D13" i="4"/>
  <c r="C13" i="4"/>
  <c r="F12" i="4"/>
  <c r="E12" i="4"/>
  <c r="D12" i="4"/>
  <c r="C12" i="4"/>
  <c r="E14" i="4" l="1"/>
  <c r="E16" i="4" s="1"/>
  <c r="F18" i="9" l="1"/>
  <c r="F17" i="9"/>
  <c r="E18" i="10"/>
  <c r="E18" i="8"/>
  <c r="E18" i="7"/>
  <c r="F18" i="6"/>
  <c r="E18" i="6"/>
  <c r="F18" i="4"/>
  <c r="F14" i="4"/>
  <c r="F16" i="4" s="1"/>
  <c r="F11" i="6" l="1"/>
  <c r="E17" i="11"/>
  <c r="C17" i="11" l="1"/>
  <c r="E11" i="10" l="1"/>
  <c r="D11" i="9"/>
  <c r="E11" i="8"/>
  <c r="D11" i="8"/>
  <c r="E11" i="7"/>
  <c r="E17" i="7" s="1"/>
  <c r="D11" i="7"/>
  <c r="C11" i="7"/>
  <c r="E11" i="6"/>
  <c r="D11" i="6"/>
  <c r="C11" i="6"/>
  <c r="F11" i="4"/>
  <c r="E11" i="4"/>
  <c r="D11" i="4"/>
  <c r="C11" i="4"/>
  <c r="E17" i="4" l="1"/>
  <c r="E21" i="11" l="1"/>
  <c r="C22" i="11" s="1"/>
  <c r="D17" i="11"/>
  <c r="C18" i="11" s="1"/>
  <c r="E17" i="10" l="1"/>
  <c r="E17" i="8" l="1"/>
  <c r="F17" i="6"/>
  <c r="E17" i="6"/>
  <c r="F17" i="4"/>
  <c r="F17" i="11"/>
  <c r="E18" i="11" s="1"/>
  <c r="C19" i="11" s="1"/>
  <c r="E16" i="12"/>
  <c r="F16" i="12"/>
</calcChain>
</file>

<file path=xl/sharedStrings.xml><?xml version="1.0" encoding="utf-8"?>
<sst xmlns="http://schemas.openxmlformats.org/spreadsheetml/2006/main" count="482" uniqueCount="42">
  <si>
    <t>NN</t>
  </si>
  <si>
    <t>VN</t>
  </si>
  <si>
    <t>Rok</t>
  </si>
  <si>
    <t>MO</t>
  </si>
  <si>
    <t>VO</t>
  </si>
  <si>
    <t>Kč/1 MWh bez DPH</t>
  </si>
  <si>
    <t>EE</t>
  </si>
  <si>
    <t>ZP</t>
  </si>
  <si>
    <t>Pověřující zadavatelé pro rok 2015: MO, AS-PO, VN Brno. VN Olomouc, ÚVN Praha, ÚLZ</t>
  </si>
  <si>
    <t>Pověřující zadavatelé pro rok 2016: MO, AS-PO, VN Brno, VN Olomouc, ÚVN Praha, ÚLZ, Volareza (dodávka pro rok 2016 a 2017)</t>
  </si>
  <si>
    <t>Pověřující zadavatelé pro rok 2014: AS-PO, VN Brno. VN Olomouc, ÚVN Praha, ÚLZ, Volareza (dodávka pro rok 2014 a 2015)</t>
  </si>
  <si>
    <t>EE/ZP</t>
  </si>
  <si>
    <t>NN/VN</t>
  </si>
  <si>
    <t>MO/VO</t>
  </si>
  <si>
    <t>elektrická energie/zemní plyn</t>
  </si>
  <si>
    <t>nízké napětí/vysoké napětí</t>
  </si>
  <si>
    <t>maloodběr/velkoodběr</t>
  </si>
  <si>
    <t>Vysvětlivky:</t>
  </si>
  <si>
    <t>Soutěžené množství MWh:</t>
  </si>
  <si>
    <t>Pověřující zadavatelé pro rok 2017: MO, AS-PO, VN Brno, VN Olomouc, ÚVN Praha, ÚLZ</t>
  </si>
  <si>
    <t>-</t>
  </si>
  <si>
    <t>MWh</t>
  </si>
  <si>
    <t>Pověřující zadavatelé pro rok 2018: MO, AS-PO, VN Brno, VN Olomouc, ÚVN Praha, ÚLZ, Volareza (dodávka pro rok 2018 a 2019)</t>
  </si>
  <si>
    <t>Celkový nákup</t>
  </si>
  <si>
    <r>
      <t>Meziroční</t>
    </r>
    <r>
      <rPr>
        <sz val="11"/>
        <color rgb="FFFF0000"/>
        <rFont val="Calibri"/>
        <family val="2"/>
        <charset val="238"/>
        <scheme val="minor"/>
      </rPr>
      <t xml:space="preserve"> - úspora</t>
    </r>
    <r>
      <rPr>
        <sz val="11"/>
        <color theme="1"/>
        <rFont val="Calibri"/>
        <family val="2"/>
        <charset val="238"/>
        <scheme val="minor"/>
      </rPr>
      <t>/+ navýšení</t>
    </r>
  </si>
  <si>
    <r>
      <t xml:space="preserve"> + Úspora/</t>
    </r>
    <r>
      <rPr>
        <sz val="11"/>
        <color rgb="FFFF0000"/>
        <rFont val="Calibri"/>
        <family val="2"/>
        <charset val="238"/>
        <scheme val="minor"/>
      </rPr>
      <t>- Navýšení</t>
    </r>
  </si>
  <si>
    <r>
      <t xml:space="preserve">Meziroční </t>
    </r>
    <r>
      <rPr>
        <sz val="11"/>
        <color rgb="FFFF0000"/>
        <rFont val="Calibri"/>
        <family val="2"/>
        <charset val="238"/>
        <scheme val="minor"/>
      </rPr>
      <t>- úspora</t>
    </r>
    <r>
      <rPr>
        <sz val="11"/>
        <color theme="1"/>
        <rFont val="Calibri"/>
        <family val="2"/>
        <charset val="238"/>
        <scheme val="minor"/>
      </rPr>
      <t>/+ navýšení</t>
    </r>
  </si>
  <si>
    <t>Pověřující zadavatelé pro rok 2019: MO, AS-PO, VN Brno, VN Olomouc, ÚVN Praha, ÚLZ</t>
  </si>
  <si>
    <t>Pověřující zadavatelé pro rok 2020 (zemní plyn), 2020 a 2021 (elektrická energie): MO, AS-PO, VN Brno, VN Olomouc, ÚVN Praha, ÚLZ, Volareza, VTÚ</t>
  </si>
  <si>
    <t>2018, 2019</t>
  </si>
  <si>
    <t>Přehled vysoutěžených cen za 1 MWh (bez DPH) za dílčí segmenty energií za rok 2021 a 2022 (zemní plyn)</t>
  </si>
  <si>
    <t>Přehled vysoutěžených cen za 1 MWh (bez DPH) za dílčí segmenty energií pro AS-PO na rok 2021 a 2022 (zemní plyn)</t>
  </si>
  <si>
    <t>Přehled vysoutěžených cen za 1 MWh (bez DPH) za dílčí segmenty energií pro MO na rok 2021 a 2022 (zemní plyn)</t>
  </si>
  <si>
    <t>Přehled vysoutěžených cen za 1 MWh (bez DPH) za dílčí segmenty energií pro VN Brno na rok 2021 a 2022 (zemní plyn)</t>
  </si>
  <si>
    <t>Přehled vysoutěžených cen za 1 MWh (bez DPH) za dílčí segmenty energií pro VN Olomouc na rok 2021 a 2022 (zemní plyn)</t>
  </si>
  <si>
    <t>Přehled vysoutěžených cen za 1 MWh (bez DPH) za dílčí segmenty energií pro ÚVN Praha na rok 2021 a 2022 (zemní plyn)</t>
  </si>
  <si>
    <t>Přehled vysoutěžených cen za 1 MWh (bez DPH) za dílčí segmenty energií pro ÚLZ na rok 2021 a 2022 (zemní plyn)</t>
  </si>
  <si>
    <t>Přehled vysoutěžených cen za 1 MWh (bez DPH) za dílčí segmenty energií pro VTÚ na rok 2021 a 2022 (zemní plyn)</t>
  </si>
  <si>
    <t>Přehled vysoutěžených cen za 1 MWh (bez DPH) za dílčí segmenty energií pro Volarezu na rok 2021 a 2022 (zemní plyn)</t>
  </si>
  <si>
    <t>Pověřující zadavatelé pro rok 2021 a 2022 (zemní plyn): MO, AS-PO, VN Brno, VN Olomouc, ÚVN Praha, ÚLZ, Volareza, VTÚ</t>
  </si>
  <si>
    <t>Dodavatelé pro rok 2021 a 2022</t>
  </si>
  <si>
    <t>Pražská plynárenská,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</si>
</sst>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6" formatCode="#,##0\ &quot;Kč&quot;;[Red]\-#,##0\ &quot;Kč&quot;"/>
    <numFmt numFmtId="164" formatCode="#,##0\ &quot;Kč&quot;"/>
    <numFmt numFmtId="165" formatCode="#,##0_ ;[Red]\-#,##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19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ill="1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6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3" fontId="0" fillId="0" borderId="0" xfId="0" applyNumberFormat="1"/>
    <xf numFmtId="3" fontId="1" fillId="0" borderId="0" xfId="0" applyNumberFormat="1" applyFont="1" applyFill="1"/>
    <xf numFmtId="6" fontId="0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6" fontId="3" fillId="2" borderId="1" xfId="0" applyNumberFormat="1" applyFont="1" applyFill="1" applyBorder="1" applyAlignment="1">
      <alignment horizontal="center" vertical="center"/>
    </xf>
    <xf numFmtId="6" fontId="0" fillId="0" borderId="1" xfId="0" applyNumberFormat="1" applyFont="1" applyBorder="1" applyAlignment="1">
      <alignment horizontal="center"/>
    </xf>
    <xf numFmtId="6" fontId="0" fillId="0" borderId="1" xfId="0" applyNumberFormat="1" applyFont="1" applyFill="1" applyBorder="1" applyAlignment="1">
      <alignment horizontal="center"/>
    </xf>
    <xf numFmtId="6" fontId="0" fillId="2" borderId="1" xfId="0" applyNumberFormat="1" applyFont="1" applyFill="1" applyBorder="1" applyAlignment="1">
      <alignment horizontal="center"/>
    </xf>
    <xf numFmtId="6" fontId="3" fillId="2" borderId="1" xfId="0" applyNumberFormat="1" applyFont="1" applyFill="1" applyBorder="1" applyAlignment="1">
      <alignment horizontal="center"/>
    </xf>
    <xf numFmtId="5" fontId="0" fillId="0" borderId="0" xfId="0" applyNumberFormat="1"/>
    <xf numFmtId="0" fontId="0" fillId="0" borderId="0" xfId="0" applyFill="1"/>
    <xf numFmtId="6" fontId="0" fillId="0" borderId="1" xfId="0" applyNumberFormat="1" applyFont="1" applyBorder="1" applyAlignment="1">
      <alignment horizontal="center" vertical="center"/>
    </xf>
    <xf numFmtId="5" fontId="0" fillId="2" borderId="1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Fill="1" applyBorder="1"/>
    <xf numFmtId="1" fontId="1" fillId="0" borderId="8" xfId="0" applyNumberFormat="1" applyFont="1" applyFill="1" applyBorder="1"/>
    <xf numFmtId="3" fontId="1" fillId="0" borderId="8" xfId="0" applyNumberFormat="1" applyFont="1" applyFill="1" applyBorder="1"/>
    <xf numFmtId="6" fontId="3" fillId="0" borderId="1" xfId="0" applyNumberFormat="1" applyFont="1" applyFill="1" applyBorder="1" applyAlignment="1">
      <alignment horizontal="center"/>
    </xf>
    <xf numFmtId="3" fontId="9" fillId="0" borderId="8" xfId="0" applyNumberFormat="1" applyFont="1" applyFill="1" applyBorder="1"/>
    <xf numFmtId="3" fontId="9" fillId="0" borderId="0" xfId="0" applyNumberFormat="1" applyFont="1" applyFill="1"/>
    <xf numFmtId="6" fontId="0" fillId="8" borderId="1" xfId="0" applyNumberFormat="1" applyFont="1" applyFill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9" fontId="3" fillId="3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6" fontId="0" fillId="0" borderId="1" xfId="0" applyNumberFormat="1" applyFont="1" applyFill="1" applyBorder="1" applyAlignment="1">
      <alignment horizontal="center" vertical="center" wrapText="1"/>
    </xf>
    <xf numFmtId="6" fontId="3" fillId="2" borderId="1" xfId="0" applyNumberFormat="1" applyFont="1" applyFill="1" applyBorder="1" applyAlignment="1">
      <alignment horizontal="center" vertical="center" wrapText="1"/>
    </xf>
    <xf numFmtId="6" fontId="10" fillId="2" borderId="1" xfId="0" applyNumberFormat="1" applyFont="1" applyFill="1" applyBorder="1" applyAlignment="1">
      <alignment horizontal="center" vertical="center" wrapText="1"/>
    </xf>
    <xf numFmtId="6" fontId="3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6" fontId="0" fillId="0" borderId="6" xfId="0" applyNumberFormat="1" applyFont="1" applyFill="1" applyBorder="1" applyAlignment="1">
      <alignment horizontal="center" vertical="center"/>
    </xf>
    <xf numFmtId="6" fontId="0" fillId="0" borderId="6" xfId="0" applyNumberFormat="1" applyFont="1" applyFill="1" applyBorder="1" applyAlignment="1">
      <alignment horizontal="center"/>
    </xf>
    <xf numFmtId="5" fontId="3" fillId="2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/>
    <xf numFmtId="3" fontId="1" fillId="0" borderId="9" xfId="0" applyNumberFormat="1" applyFont="1" applyFill="1" applyBorder="1"/>
    <xf numFmtId="0" fontId="1" fillId="0" borderId="0" xfId="0" applyFont="1" applyBorder="1"/>
    <xf numFmtId="0" fontId="0" fillId="0" borderId="0" xfId="0" applyBorder="1"/>
    <xf numFmtId="3" fontId="1" fillId="0" borderId="0" xfId="0" applyNumberFormat="1" applyFont="1" applyFill="1" applyBorder="1"/>
    <xf numFmtId="0" fontId="1" fillId="0" borderId="10" xfId="0" applyFont="1" applyBorder="1"/>
    <xf numFmtId="0" fontId="0" fillId="0" borderId="10" xfId="0" applyBorder="1"/>
    <xf numFmtId="3" fontId="1" fillId="0" borderId="10" xfId="0" applyNumberFormat="1" applyFont="1" applyFill="1" applyBorder="1"/>
    <xf numFmtId="0" fontId="1" fillId="0" borderId="0" xfId="0" applyFont="1" applyFill="1" applyBorder="1"/>
    <xf numFmtId="0" fontId="1" fillId="0" borderId="10" xfId="0" applyFont="1" applyFill="1" applyBorder="1"/>
    <xf numFmtId="3" fontId="9" fillId="0" borderId="10" xfId="0" applyNumberFormat="1" applyFont="1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 wrapText="1"/>
    </xf>
    <xf numFmtId="6" fontId="0" fillId="2" borderId="1" xfId="0" applyNumberFormat="1" applyFont="1" applyFill="1" applyBorder="1" applyAlignment="1">
      <alignment horizontal="center" vertical="center" wrapText="1"/>
    </xf>
    <xf numFmtId="6" fontId="3" fillId="0" borderId="6" xfId="0" applyNumberFormat="1" applyFont="1" applyFill="1" applyBorder="1" applyAlignment="1">
      <alignment horizontal="center"/>
    </xf>
    <xf numFmtId="3" fontId="1" fillId="0" borderId="0" xfId="0" applyNumberFormat="1" applyFont="1" applyBorder="1"/>
    <xf numFmtId="3" fontId="1" fillId="0" borderId="10" xfId="0" applyNumberFormat="1" applyFont="1" applyBorder="1"/>
    <xf numFmtId="6" fontId="3" fillId="0" borderId="1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5" fontId="0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0" fillId="0" borderId="0" xfId="0" applyAlignment="1"/>
    <xf numFmtId="5" fontId="0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" fontId="0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5" fontId="4" fillId="2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" fontId="8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5" fontId="3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" fontId="11" fillId="2" borderId="2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6" fontId="0" fillId="0" borderId="4" xfId="0" applyNumberFormat="1" applyFont="1" applyFill="1" applyBorder="1" applyAlignment="1">
      <alignment horizontal="center" vertical="center"/>
    </xf>
    <xf numFmtId="6" fontId="0" fillId="0" borderId="6" xfId="0" applyNumberFormat="1" applyFont="1" applyFill="1" applyBorder="1" applyAlignment="1">
      <alignment horizontal="center" vertical="center"/>
    </xf>
    <xf numFmtId="6" fontId="0" fillId="3" borderId="4" xfId="0" applyNumberFormat="1" applyFont="1" applyFill="1" applyBorder="1" applyAlignment="1">
      <alignment horizontal="center" vertical="center"/>
    </xf>
    <xf numFmtId="6" fontId="0" fillId="3" borderId="6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0" borderId="0" xfId="0" applyFill="1" applyAlignment="1"/>
    <xf numFmtId="6" fontId="1" fillId="4" borderId="4" xfId="0" applyNumberFormat="1" applyFont="1" applyFill="1" applyBorder="1" applyAlignment="1">
      <alignment horizontal="center" vertical="center"/>
    </xf>
    <xf numFmtId="6" fontId="1" fillId="4" borderId="6" xfId="0" applyNumberFormat="1" applyFont="1" applyFill="1" applyBorder="1" applyAlignment="1">
      <alignment horizontal="center" vertical="center"/>
    </xf>
    <xf numFmtId="6" fontId="0" fillId="4" borderId="4" xfId="0" applyNumberFormat="1" applyFont="1" applyFill="1" applyBorder="1" applyAlignment="1">
      <alignment horizontal="center" vertical="center"/>
    </xf>
    <xf numFmtId="6" fontId="0" fillId="4" borderId="6" xfId="0" applyNumberFormat="1" applyFont="1" applyFill="1" applyBorder="1" applyAlignment="1">
      <alignment horizontal="center" vertical="center"/>
    </xf>
    <xf numFmtId="6" fontId="0" fillId="0" borderId="4" xfId="0" applyNumberFormat="1" applyFont="1" applyFill="1" applyBorder="1" applyAlignment="1">
      <alignment horizontal="center"/>
    </xf>
    <xf numFmtId="6" fontId="0" fillId="0" borderId="6" xfId="0" applyNumberFormat="1" applyFont="1" applyFill="1" applyBorder="1" applyAlignment="1">
      <alignment horizontal="center"/>
    </xf>
    <xf numFmtId="6" fontId="3" fillId="0" borderId="4" xfId="0" applyNumberFormat="1" applyFont="1" applyFill="1" applyBorder="1" applyAlignment="1">
      <alignment horizontal="center"/>
    </xf>
    <xf numFmtId="6" fontId="3" fillId="0" borderId="6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0"/>
  <sheetViews>
    <sheetView tabSelected="1" topLeftCell="B1" zoomScaleNormal="100" workbookViewId="0">
      <selection activeCell="J23" sqref="J23"/>
    </sheetView>
  </sheetViews>
  <sheetFormatPr defaultRowHeight="15" x14ac:dyDescent="0.25"/>
  <cols>
    <col min="1" max="1" width="4.7109375" customWidth="1"/>
    <col min="2" max="2" width="18.5703125" customWidth="1"/>
    <col min="3" max="5" width="17.140625" customWidth="1"/>
    <col min="6" max="6" width="18" customWidth="1"/>
    <col min="8" max="8" width="5.28515625" customWidth="1"/>
    <col min="9" max="9" width="9.140625" hidden="1" customWidth="1"/>
    <col min="10" max="10" width="12.85546875" customWidth="1"/>
    <col min="11" max="11" width="7.85546875" customWidth="1"/>
    <col min="13" max="13" width="10" bestFit="1" customWidth="1"/>
  </cols>
  <sheetData>
    <row r="1" spans="2:13" ht="6.75" customHeight="1" x14ac:dyDescent="0.25"/>
    <row r="2" spans="2:13" ht="15.75" x14ac:dyDescent="0.25">
      <c r="B2" s="10" t="s">
        <v>30</v>
      </c>
      <c r="C2" s="11"/>
      <c r="D2" s="11"/>
      <c r="E2" s="11"/>
      <c r="F2" s="2"/>
      <c r="G2" s="2"/>
      <c r="H2" s="2"/>
      <c r="I2" s="2"/>
    </row>
    <row r="3" spans="2:13" ht="8.25" customHeight="1" thickBot="1" x14ac:dyDescent="0.3">
      <c r="B3" s="3"/>
      <c r="C3" s="2"/>
      <c r="D3" s="2"/>
      <c r="E3" s="2"/>
      <c r="F3" s="2"/>
      <c r="G3" s="2"/>
      <c r="H3" s="2"/>
      <c r="I3" s="2"/>
    </row>
    <row r="4" spans="2:13" ht="16.5" thickTop="1" thickBot="1" x14ac:dyDescent="0.3">
      <c r="B4" s="6"/>
      <c r="C4" s="81" t="s">
        <v>6</v>
      </c>
      <c r="D4" s="81"/>
      <c r="E4" s="82" t="s">
        <v>7</v>
      </c>
      <c r="F4" s="82"/>
      <c r="G4" s="2"/>
      <c r="H4" s="1"/>
      <c r="I4" s="2"/>
    </row>
    <row r="5" spans="2:13" ht="16.5" thickTop="1" thickBot="1" x14ac:dyDescent="0.3">
      <c r="B5" s="83" t="s">
        <v>2</v>
      </c>
      <c r="C5" s="15" t="s">
        <v>0</v>
      </c>
      <c r="D5" s="15" t="s">
        <v>1</v>
      </c>
      <c r="E5" s="15" t="s">
        <v>3</v>
      </c>
      <c r="F5" s="15" t="s">
        <v>4</v>
      </c>
      <c r="G5" s="2"/>
      <c r="H5" s="13"/>
      <c r="I5" s="2"/>
    </row>
    <row r="6" spans="2:13" ht="30.75" customHeight="1" thickTop="1" thickBot="1" x14ac:dyDescent="0.3">
      <c r="B6" s="83"/>
      <c r="C6" s="8" t="s">
        <v>5</v>
      </c>
      <c r="D6" s="8" t="s">
        <v>5</v>
      </c>
      <c r="E6" s="8" t="s">
        <v>5</v>
      </c>
      <c r="F6" s="8" t="s">
        <v>5</v>
      </c>
      <c r="G6" s="2"/>
      <c r="H6" s="84" t="s">
        <v>18</v>
      </c>
      <c r="I6" s="85"/>
      <c r="J6" s="85"/>
      <c r="K6" s="85"/>
    </row>
    <row r="7" spans="2:13" ht="16.5" thickTop="1" thickBot="1" x14ac:dyDescent="0.3">
      <c r="B7" s="9">
        <v>2014</v>
      </c>
      <c r="C7" s="17">
        <v>1005</v>
      </c>
      <c r="D7" s="17">
        <v>989</v>
      </c>
      <c r="E7" s="17">
        <v>706</v>
      </c>
      <c r="F7" s="17">
        <v>702</v>
      </c>
      <c r="G7" s="2"/>
      <c r="H7" s="63"/>
      <c r="I7" s="64"/>
      <c r="J7" s="65"/>
      <c r="K7" s="63"/>
      <c r="L7" s="20"/>
      <c r="M7" s="45"/>
    </row>
    <row r="8" spans="2:13" ht="16.5" thickTop="1" thickBot="1" x14ac:dyDescent="0.3">
      <c r="B8" s="9">
        <v>2015</v>
      </c>
      <c r="C8" s="34">
        <v>1000</v>
      </c>
      <c r="D8" s="34">
        <v>969</v>
      </c>
      <c r="E8" s="34">
        <v>705</v>
      </c>
      <c r="F8" s="34">
        <v>695</v>
      </c>
      <c r="G8" s="2"/>
      <c r="H8" s="66"/>
      <c r="I8" s="67"/>
      <c r="J8" s="68"/>
      <c r="K8" s="66"/>
      <c r="L8" s="20"/>
      <c r="M8" s="45"/>
    </row>
    <row r="9" spans="2:13" ht="16.5" thickTop="1" thickBot="1" x14ac:dyDescent="0.3">
      <c r="B9" s="9">
        <v>2016</v>
      </c>
      <c r="C9" s="34">
        <v>938</v>
      </c>
      <c r="D9" s="34">
        <v>889</v>
      </c>
      <c r="E9" s="34">
        <v>618</v>
      </c>
      <c r="F9" s="34">
        <v>615</v>
      </c>
      <c r="G9" s="2"/>
      <c r="H9" s="36" t="s">
        <v>3</v>
      </c>
      <c r="I9" s="36"/>
      <c r="J9" s="39">
        <v>45213</v>
      </c>
      <c r="K9" s="36" t="s">
        <v>21</v>
      </c>
      <c r="L9" s="45"/>
      <c r="M9" s="20"/>
    </row>
    <row r="10" spans="2:13" ht="16.5" thickTop="1" thickBot="1" x14ac:dyDescent="0.3">
      <c r="B10" s="9">
        <v>2017</v>
      </c>
      <c r="C10" s="18">
        <v>784</v>
      </c>
      <c r="D10" s="18">
        <v>772</v>
      </c>
      <c r="E10" s="18">
        <v>469</v>
      </c>
      <c r="F10" s="18">
        <v>449</v>
      </c>
      <c r="G10" s="2"/>
      <c r="H10" s="36" t="s">
        <v>4</v>
      </c>
      <c r="I10" s="36"/>
      <c r="J10" s="39">
        <v>511864</v>
      </c>
      <c r="K10" s="36" t="s">
        <v>21</v>
      </c>
      <c r="L10" s="20"/>
      <c r="M10" s="45"/>
    </row>
    <row r="11" spans="2:13" s="2" customFormat="1" ht="16.5" thickTop="1" thickBot="1" x14ac:dyDescent="0.3">
      <c r="B11" s="9">
        <v>2018</v>
      </c>
      <c r="C11" s="18">
        <v>861</v>
      </c>
      <c r="D11" s="18">
        <v>832</v>
      </c>
      <c r="E11" s="18">
        <v>467</v>
      </c>
      <c r="F11" s="18">
        <v>452</v>
      </c>
      <c r="H11" s="1"/>
      <c r="I11" s="1"/>
      <c r="J11" s="20"/>
    </row>
    <row r="12" spans="2:13" s="2" customFormat="1" ht="16.5" thickTop="1" thickBot="1" x14ac:dyDescent="0.3">
      <c r="B12" s="9">
        <v>2019</v>
      </c>
      <c r="C12" s="18">
        <v>1088</v>
      </c>
      <c r="D12" s="18">
        <v>1065</v>
      </c>
      <c r="E12" s="18">
        <v>512</v>
      </c>
      <c r="F12" s="18">
        <v>509</v>
      </c>
      <c r="H12" s="1"/>
      <c r="I12" s="1"/>
      <c r="J12" s="20"/>
    </row>
    <row r="13" spans="2:13" s="2" customFormat="1" ht="16.5" thickTop="1" thickBot="1" x14ac:dyDescent="0.3">
      <c r="B13" s="9">
        <v>2020</v>
      </c>
      <c r="C13" s="103">
        <v>1400</v>
      </c>
      <c r="D13" s="103">
        <v>1399</v>
      </c>
      <c r="E13" s="18">
        <v>550</v>
      </c>
      <c r="F13" s="18">
        <v>545</v>
      </c>
      <c r="H13" s="1"/>
      <c r="I13" s="1"/>
      <c r="J13" s="20"/>
    </row>
    <row r="14" spans="2:13" s="2" customFormat="1" ht="16.5" thickTop="1" thickBot="1" x14ac:dyDescent="0.3">
      <c r="B14" s="9">
        <v>2021</v>
      </c>
      <c r="C14" s="104"/>
      <c r="D14" s="104"/>
      <c r="E14" s="105">
        <v>445</v>
      </c>
      <c r="F14" s="105">
        <v>445</v>
      </c>
      <c r="H14" s="1"/>
      <c r="I14" s="1"/>
      <c r="J14" s="20"/>
    </row>
    <row r="15" spans="2:13" s="2" customFormat="1" ht="16.5" thickTop="1" thickBot="1" x14ac:dyDescent="0.3">
      <c r="B15" s="9">
        <v>2022</v>
      </c>
      <c r="C15" s="58"/>
      <c r="D15" s="58"/>
      <c r="E15" s="106"/>
      <c r="F15" s="106"/>
      <c r="H15" s="1"/>
      <c r="I15" s="1"/>
      <c r="J15" s="20"/>
    </row>
    <row r="16" spans="2:13" ht="31.5" thickTop="1" thickBot="1" x14ac:dyDescent="0.3">
      <c r="B16" s="24" t="s">
        <v>24</v>
      </c>
      <c r="C16" s="78">
        <f>C15-C14</f>
        <v>0</v>
      </c>
      <c r="D16" s="78">
        <f>D15-D14</f>
        <v>0</v>
      </c>
      <c r="E16" s="27">
        <f>E14-E13</f>
        <v>-105</v>
      </c>
      <c r="F16" s="27">
        <f>F14-F13</f>
        <v>-100</v>
      </c>
      <c r="G16" s="2"/>
      <c r="H16" s="1"/>
      <c r="I16" s="1"/>
    </row>
    <row r="17" spans="2:10" ht="16.5" thickTop="1" thickBot="1" x14ac:dyDescent="0.3">
      <c r="B17" s="90" t="s">
        <v>25</v>
      </c>
      <c r="C17" s="79">
        <f>PRODUCT(-C16,J7)</f>
        <v>0</v>
      </c>
      <c r="D17" s="79">
        <f>PRODUCT(-D16,J8)</f>
        <v>0</v>
      </c>
      <c r="E17" s="60">
        <f>PRODUCT(-E16,J9)</f>
        <v>4747365</v>
      </c>
      <c r="F17" s="60">
        <f>PRODUCT(-F16,J10)</f>
        <v>51186400</v>
      </c>
      <c r="G17" s="2"/>
      <c r="H17" s="1"/>
      <c r="I17" s="1"/>
    </row>
    <row r="18" spans="2:10" s="2" customFormat="1" ht="16.5" thickTop="1" thickBot="1" x14ac:dyDescent="0.3">
      <c r="B18" s="91"/>
      <c r="C18" s="96">
        <f>C17+D17</f>
        <v>0</v>
      </c>
      <c r="D18" s="97"/>
      <c r="E18" s="98">
        <f>E17+F17</f>
        <v>55933765</v>
      </c>
      <c r="F18" s="99"/>
      <c r="H18" s="1"/>
      <c r="I18" s="1"/>
    </row>
    <row r="19" spans="2:10" s="2" customFormat="1" ht="17.25" thickTop="1" thickBot="1" x14ac:dyDescent="0.3">
      <c r="B19" s="92"/>
      <c r="C19" s="100">
        <f>C18+E18</f>
        <v>55933765</v>
      </c>
      <c r="D19" s="101"/>
      <c r="E19" s="101"/>
      <c r="F19" s="102"/>
      <c r="H19" s="1"/>
      <c r="I19" s="1"/>
    </row>
    <row r="20" spans="2:10" s="2" customFormat="1" ht="16.5" thickTop="1" thickBot="1" x14ac:dyDescent="0.3">
      <c r="B20" s="90" t="s">
        <v>23</v>
      </c>
      <c r="C20" s="80">
        <f>J7*C15</f>
        <v>0</v>
      </c>
      <c r="D20" s="80">
        <f>J8*D15</f>
        <v>0</v>
      </c>
      <c r="E20" s="35">
        <f>J9*E14</f>
        <v>20119785</v>
      </c>
      <c r="F20" s="35">
        <f>J10*F14</f>
        <v>227779480</v>
      </c>
      <c r="G20" s="32"/>
      <c r="H20" s="1"/>
      <c r="I20" s="1"/>
      <c r="J20" s="55"/>
    </row>
    <row r="21" spans="2:10" s="2" customFormat="1" ht="16.5" thickTop="1" thickBot="1" x14ac:dyDescent="0.3">
      <c r="B21" s="91"/>
      <c r="C21" s="86">
        <f>C20+D20</f>
        <v>0</v>
      </c>
      <c r="D21" s="87"/>
      <c r="E21" s="88">
        <f>E20+F20</f>
        <v>247899265</v>
      </c>
      <c r="F21" s="89"/>
      <c r="G21" s="32"/>
      <c r="H21" s="1"/>
      <c r="I21" s="1"/>
    </row>
    <row r="22" spans="2:10" s="2" customFormat="1" ht="17.25" thickTop="1" thickBot="1" x14ac:dyDescent="0.3">
      <c r="B22" s="92"/>
      <c r="C22" s="93">
        <f>C21+E21</f>
        <v>247899265</v>
      </c>
      <c r="D22" s="94"/>
      <c r="E22" s="94"/>
      <c r="F22" s="95"/>
      <c r="G22" s="32"/>
      <c r="H22" s="1"/>
      <c r="I22" s="1"/>
    </row>
    <row r="23" spans="2:10" ht="47.25" customHeight="1" thickTop="1" thickBot="1" x14ac:dyDescent="0.3">
      <c r="B23" s="56" t="s">
        <v>40</v>
      </c>
      <c r="C23" s="72"/>
      <c r="D23" s="72"/>
      <c r="E23" s="46" t="s">
        <v>41</v>
      </c>
      <c r="F23" s="46" t="s">
        <v>41</v>
      </c>
      <c r="G23" s="2"/>
      <c r="H23" s="2"/>
      <c r="I23" s="2"/>
    </row>
    <row r="24" spans="2:10" s="2" customFormat="1" ht="9.75" customHeight="1" thickTop="1" x14ac:dyDescent="0.25"/>
    <row r="25" spans="2:10" x14ac:dyDescent="0.25">
      <c r="B25" s="2" t="s">
        <v>10</v>
      </c>
      <c r="C25" s="2"/>
      <c r="D25" s="2"/>
      <c r="E25" s="2"/>
      <c r="F25" s="2"/>
      <c r="G25" s="2"/>
      <c r="H25" s="2"/>
      <c r="I25" s="2"/>
    </row>
    <row r="26" spans="2:10" x14ac:dyDescent="0.25">
      <c r="B26" s="2" t="s">
        <v>8</v>
      </c>
      <c r="C26" s="2"/>
      <c r="D26" s="2"/>
      <c r="E26" s="2"/>
      <c r="F26" s="2"/>
      <c r="G26" s="2"/>
      <c r="H26" s="2"/>
      <c r="I26" s="2"/>
    </row>
    <row r="27" spans="2:10" x14ac:dyDescent="0.25">
      <c r="B27" s="5" t="s">
        <v>9</v>
      </c>
      <c r="C27" s="2"/>
      <c r="D27" s="2"/>
      <c r="E27" s="2"/>
      <c r="F27" s="2"/>
      <c r="G27" s="2"/>
      <c r="H27" s="2"/>
      <c r="I27" s="2"/>
    </row>
    <row r="28" spans="2:10" x14ac:dyDescent="0.25">
      <c r="B28" s="5" t="s">
        <v>19</v>
      </c>
      <c r="C28" s="2"/>
      <c r="D28" s="2"/>
      <c r="E28" s="2"/>
      <c r="F28" s="2"/>
      <c r="G28" s="2"/>
      <c r="H28" s="2"/>
      <c r="I28" s="2"/>
    </row>
    <row r="29" spans="2:10" s="2" customFormat="1" x14ac:dyDescent="0.25">
      <c r="B29" s="5" t="s">
        <v>22</v>
      </c>
    </row>
    <row r="30" spans="2:10" s="2" customFormat="1" x14ac:dyDescent="0.25">
      <c r="B30" s="5" t="s">
        <v>27</v>
      </c>
    </row>
    <row r="31" spans="2:10" s="2" customFormat="1" x14ac:dyDescent="0.25">
      <c r="B31" s="5" t="s">
        <v>28</v>
      </c>
    </row>
    <row r="32" spans="2:10" s="33" customFormat="1" x14ac:dyDescent="0.25">
      <c r="B32" s="5" t="s">
        <v>39</v>
      </c>
    </row>
    <row r="33" spans="2:9" ht="8.25" customHeight="1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12" t="s">
        <v>17</v>
      </c>
      <c r="C34" s="2"/>
      <c r="D34" s="2"/>
      <c r="E34" s="2"/>
      <c r="F34" s="2"/>
      <c r="G34" s="2"/>
      <c r="H34" s="2"/>
      <c r="I34" s="2"/>
    </row>
    <row r="35" spans="2:9" x14ac:dyDescent="0.25">
      <c r="B35" s="1" t="s">
        <v>11</v>
      </c>
      <c r="C35" s="2" t="s">
        <v>14</v>
      </c>
      <c r="D35" s="2"/>
      <c r="E35" s="2"/>
      <c r="F35" s="2"/>
      <c r="G35" s="2"/>
      <c r="H35" s="2"/>
      <c r="I35" s="2"/>
    </row>
    <row r="36" spans="2:9" x14ac:dyDescent="0.25">
      <c r="B36" s="1" t="s">
        <v>12</v>
      </c>
      <c r="C36" s="2" t="s">
        <v>15</v>
      </c>
      <c r="D36" s="2"/>
      <c r="E36" s="2"/>
      <c r="F36" s="2"/>
      <c r="G36" s="2"/>
      <c r="H36" s="2"/>
      <c r="I36" s="2"/>
    </row>
    <row r="37" spans="2:9" x14ac:dyDescent="0.25">
      <c r="B37" s="1" t="s">
        <v>13</v>
      </c>
      <c r="C37" s="2" t="s">
        <v>16</v>
      </c>
      <c r="D37" s="2"/>
      <c r="E37" s="2"/>
      <c r="F37" s="2"/>
      <c r="G37" s="2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x14ac:dyDescent="0.25">
      <c r="B40" s="2"/>
      <c r="C40" s="2"/>
      <c r="D40" s="2"/>
      <c r="E40" s="2"/>
      <c r="F40" s="2"/>
      <c r="G40" s="2"/>
      <c r="H40" s="2"/>
      <c r="I40" s="2"/>
    </row>
  </sheetData>
  <mergeCells count="16">
    <mergeCell ref="C4:D4"/>
    <mergeCell ref="E4:F4"/>
    <mergeCell ref="B5:B6"/>
    <mergeCell ref="H6:K6"/>
    <mergeCell ref="C21:D21"/>
    <mergeCell ref="E21:F21"/>
    <mergeCell ref="B20:B22"/>
    <mergeCell ref="C22:F22"/>
    <mergeCell ref="B17:B19"/>
    <mergeCell ref="C18:D18"/>
    <mergeCell ref="E18:F18"/>
    <mergeCell ref="C19:F19"/>
    <mergeCell ref="C13:C14"/>
    <mergeCell ref="D13:D14"/>
    <mergeCell ref="E14:E15"/>
    <mergeCell ref="F14:F1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F18" sqref="F18"/>
    </sheetView>
  </sheetViews>
  <sheetFormatPr defaultRowHeight="15" x14ac:dyDescent="0.25"/>
  <cols>
    <col min="1" max="1" width="4.5703125" style="2" customWidth="1"/>
    <col min="2" max="2" width="17.85546875" customWidth="1"/>
    <col min="3" max="3" width="16.7109375" customWidth="1"/>
    <col min="4" max="4" width="16.140625" customWidth="1"/>
    <col min="5" max="5" width="15.85546875" customWidth="1"/>
    <col min="6" max="6" width="17.42578125" customWidth="1"/>
    <col min="9" max="9" width="5.5703125" customWidth="1"/>
    <col min="10" max="10" width="10" bestFit="1" customWidth="1"/>
  </cols>
  <sheetData>
    <row r="1" spans="2:15" s="2" customFormat="1" ht="5.25" customHeight="1" x14ac:dyDescent="0.25"/>
    <row r="2" spans="2:15" s="2" customFormat="1" ht="15.75" x14ac:dyDescent="0.25">
      <c r="B2" s="10" t="s">
        <v>31</v>
      </c>
      <c r="C2" s="11"/>
      <c r="D2" s="11"/>
      <c r="E2" s="11"/>
    </row>
    <row r="3" spans="2:15" s="2" customFormat="1" ht="5.25" customHeight="1" thickBot="1" x14ac:dyDescent="0.3">
      <c r="B3" s="3"/>
    </row>
    <row r="4" spans="2:15" ht="16.5" thickTop="1" thickBot="1" x14ac:dyDescent="0.3">
      <c r="B4" s="6"/>
      <c r="C4" s="81" t="s">
        <v>6</v>
      </c>
      <c r="D4" s="81"/>
      <c r="E4" s="107" t="s">
        <v>7</v>
      </c>
      <c r="F4" s="107"/>
      <c r="I4" s="1"/>
    </row>
    <row r="5" spans="2:15" ht="16.5" thickTop="1" thickBot="1" x14ac:dyDescent="0.3">
      <c r="B5" s="83" t="s">
        <v>2</v>
      </c>
      <c r="C5" s="7" t="s">
        <v>0</v>
      </c>
      <c r="D5" s="7" t="s">
        <v>1</v>
      </c>
      <c r="E5" s="7" t="s">
        <v>3</v>
      </c>
      <c r="F5" s="7" t="s">
        <v>4</v>
      </c>
      <c r="I5" s="13"/>
    </row>
    <row r="6" spans="2:15" ht="31.5" thickTop="1" thickBot="1" x14ac:dyDescent="0.3">
      <c r="B6" s="83"/>
      <c r="C6" s="8" t="s">
        <v>5</v>
      </c>
      <c r="D6" s="8" t="s">
        <v>5</v>
      </c>
      <c r="E6" s="8" t="s">
        <v>5</v>
      </c>
      <c r="F6" s="8" t="s">
        <v>5</v>
      </c>
      <c r="I6" s="84" t="s">
        <v>18</v>
      </c>
      <c r="J6" s="108"/>
      <c r="K6" s="85"/>
      <c r="L6" s="85"/>
    </row>
    <row r="7" spans="2:15" ht="16.5" thickTop="1" thickBot="1" x14ac:dyDescent="0.3">
      <c r="B7" s="9">
        <v>2014</v>
      </c>
      <c r="C7" s="17">
        <v>1005</v>
      </c>
      <c r="D7" s="17">
        <v>989</v>
      </c>
      <c r="E7" s="17">
        <v>706</v>
      </c>
      <c r="F7" s="17">
        <v>702</v>
      </c>
      <c r="I7" s="69"/>
      <c r="J7" s="65"/>
      <c r="K7" s="63"/>
    </row>
    <row r="8" spans="2:15" ht="16.5" thickTop="1" thickBot="1" x14ac:dyDescent="0.3">
      <c r="B8" s="9">
        <v>2015</v>
      </c>
      <c r="C8" s="28">
        <v>1000</v>
      </c>
      <c r="D8" s="28">
        <v>969</v>
      </c>
      <c r="E8" s="28">
        <v>705</v>
      </c>
      <c r="F8" s="28">
        <v>695</v>
      </c>
      <c r="I8" s="70"/>
      <c r="J8" s="71"/>
      <c r="K8" s="66"/>
      <c r="L8" s="33"/>
      <c r="M8" s="33"/>
    </row>
    <row r="9" spans="2:15" s="2" customFormat="1" ht="16.5" thickTop="1" thickBot="1" x14ac:dyDescent="0.3">
      <c r="B9" s="16">
        <v>2016</v>
      </c>
      <c r="C9" s="30">
        <v>938</v>
      </c>
      <c r="D9" s="30">
        <v>889</v>
      </c>
      <c r="E9" s="30">
        <v>618</v>
      </c>
      <c r="F9" s="30">
        <v>615</v>
      </c>
      <c r="I9" s="37" t="s">
        <v>3</v>
      </c>
      <c r="J9" s="41">
        <v>26024</v>
      </c>
      <c r="K9" s="36" t="s">
        <v>21</v>
      </c>
      <c r="L9" s="33"/>
      <c r="M9" s="33"/>
    </row>
    <row r="10" spans="2:15" s="2" customFormat="1" ht="16.5" thickTop="1" thickBot="1" x14ac:dyDescent="0.3">
      <c r="B10" s="16">
        <v>2017</v>
      </c>
      <c r="C10" s="30">
        <v>784</v>
      </c>
      <c r="D10" s="30">
        <v>772</v>
      </c>
      <c r="E10" s="30">
        <v>469</v>
      </c>
      <c r="F10" s="30">
        <v>449</v>
      </c>
      <c r="I10" s="37" t="s">
        <v>4</v>
      </c>
      <c r="J10" s="41">
        <v>382278</v>
      </c>
      <c r="K10" s="36" t="s">
        <v>21</v>
      </c>
      <c r="L10" s="33"/>
      <c r="M10" s="33"/>
      <c r="O10" s="5"/>
    </row>
    <row r="11" spans="2:15" s="2" customFormat="1" ht="16.5" thickTop="1" thickBot="1" x14ac:dyDescent="0.3">
      <c r="B11" s="16">
        <v>2018</v>
      </c>
      <c r="C11" s="29">
        <f>'Cena za MWh CELKEM'!C11</f>
        <v>861</v>
      </c>
      <c r="D11" s="29">
        <f>'Cena za MWh CELKEM'!D11</f>
        <v>832</v>
      </c>
      <c r="E11" s="29">
        <f>'Cena za MWh CELKEM'!E11</f>
        <v>467</v>
      </c>
      <c r="F11" s="29">
        <f>'Cena za MWh CELKEM'!F11</f>
        <v>452</v>
      </c>
      <c r="I11" s="19"/>
      <c r="J11" s="42"/>
      <c r="K11" s="1"/>
    </row>
    <row r="12" spans="2:15" s="2" customFormat="1" ht="16.5" thickTop="1" thickBot="1" x14ac:dyDescent="0.3">
      <c r="B12" s="16">
        <v>2019</v>
      </c>
      <c r="C12" s="29">
        <f>'Cena za MWh CELKEM'!C12</f>
        <v>1088</v>
      </c>
      <c r="D12" s="29">
        <f>'Cena za MWh CELKEM'!D12</f>
        <v>1065</v>
      </c>
      <c r="E12" s="29">
        <f>'Cena za MWh CELKEM'!E12</f>
        <v>512</v>
      </c>
      <c r="F12" s="29">
        <f>'Cena za MWh CELKEM'!F12</f>
        <v>509</v>
      </c>
      <c r="I12" s="19"/>
      <c r="J12" s="42"/>
      <c r="K12" s="1"/>
    </row>
    <row r="13" spans="2:15" s="2" customFormat="1" ht="16.5" thickTop="1" thickBot="1" x14ac:dyDescent="0.3">
      <c r="B13" s="16">
        <v>2020</v>
      </c>
      <c r="C13" s="103">
        <f>'Cena za MWh CELKEM'!C13</f>
        <v>1400</v>
      </c>
      <c r="D13" s="103">
        <f>'Cena za MWh CELKEM'!D13</f>
        <v>1399</v>
      </c>
      <c r="E13" s="29">
        <f>'Cena za MWh CELKEM'!E13</f>
        <v>550</v>
      </c>
      <c r="F13" s="29">
        <f>'Cena za MWh CELKEM'!F13</f>
        <v>545</v>
      </c>
      <c r="I13" s="19"/>
      <c r="J13" s="42"/>
      <c r="K13" s="1"/>
    </row>
    <row r="14" spans="2:15" s="2" customFormat="1" ht="16.5" thickTop="1" thickBot="1" x14ac:dyDescent="0.3">
      <c r="B14" s="16">
        <v>2021</v>
      </c>
      <c r="C14" s="104"/>
      <c r="D14" s="104"/>
      <c r="E14" s="109">
        <f>'Cena za MWh CELKEM'!E14</f>
        <v>445</v>
      </c>
      <c r="F14" s="109">
        <f>'Cena za MWh CELKEM'!F14</f>
        <v>445</v>
      </c>
      <c r="I14" s="19"/>
      <c r="J14" s="21"/>
      <c r="K14" s="1"/>
    </row>
    <row r="15" spans="2:15" s="2" customFormat="1" ht="16.5" thickTop="1" thickBot="1" x14ac:dyDescent="0.3">
      <c r="B15" s="16">
        <v>2022</v>
      </c>
      <c r="C15" s="78" t="s">
        <v>20</v>
      </c>
      <c r="D15" s="78" t="s">
        <v>20</v>
      </c>
      <c r="E15" s="110"/>
      <c r="F15" s="110"/>
      <c r="I15" s="19"/>
      <c r="J15" s="21"/>
      <c r="K15" s="1"/>
    </row>
    <row r="16" spans="2:15" ht="50.25" customHeight="1" thickTop="1" thickBot="1" x14ac:dyDescent="0.3">
      <c r="B16" s="25" t="s">
        <v>26</v>
      </c>
      <c r="C16" s="78" t="s">
        <v>20</v>
      </c>
      <c r="D16" s="78" t="s">
        <v>20</v>
      </c>
      <c r="E16" s="22">
        <f>E14-E13</f>
        <v>-105</v>
      </c>
      <c r="F16" s="22">
        <f>F14-F13</f>
        <v>-100</v>
      </c>
      <c r="I16" s="19"/>
      <c r="J16" s="19"/>
    </row>
    <row r="17" spans="2:10" s="2" customFormat="1" ht="30.75" customHeight="1" thickTop="1" thickBot="1" x14ac:dyDescent="0.3">
      <c r="B17" s="25" t="s">
        <v>25</v>
      </c>
      <c r="C17" s="78" t="s">
        <v>20</v>
      </c>
      <c r="D17" s="78" t="s">
        <v>20</v>
      </c>
      <c r="E17" s="22">
        <f>PRODUCT(-E16,J9)</f>
        <v>2732520</v>
      </c>
      <c r="F17" s="22">
        <f>PRODUCT(-F16,J10)</f>
        <v>38227800</v>
      </c>
      <c r="I17" s="1"/>
      <c r="J17" s="1"/>
    </row>
    <row r="18" spans="2:10" s="2" customFormat="1" ht="46.5" thickTop="1" thickBot="1" x14ac:dyDescent="0.3">
      <c r="B18" s="56" t="s">
        <v>40</v>
      </c>
      <c r="C18" s="78" t="s">
        <v>20</v>
      </c>
      <c r="D18" s="78" t="s">
        <v>20</v>
      </c>
      <c r="E18" s="47" t="str">
        <f>'Cena za MWh CELKEM'!E23</f>
        <v>Pražská plynárenská, a. s.</v>
      </c>
      <c r="F18" s="48" t="str">
        <f>'Cena za MWh CELKEM'!F23</f>
        <v>Pražská plynárenská, a. s.</v>
      </c>
    </row>
    <row r="19" spans="2:10" ht="11.25" customHeight="1" thickTop="1" x14ac:dyDescent="0.25">
      <c r="B19" s="4"/>
      <c r="C19" s="4"/>
      <c r="D19" s="4"/>
      <c r="E19" s="4"/>
      <c r="F19" s="4"/>
    </row>
    <row r="20" spans="2:10" x14ac:dyDescent="0.25">
      <c r="B20" s="2" t="s">
        <v>10</v>
      </c>
    </row>
    <row r="21" spans="2:10" x14ac:dyDescent="0.25">
      <c r="B21" s="2" t="s">
        <v>8</v>
      </c>
    </row>
    <row r="22" spans="2:10" x14ac:dyDescent="0.25">
      <c r="B22" s="5" t="s">
        <v>9</v>
      </c>
    </row>
    <row r="23" spans="2:10" x14ac:dyDescent="0.25">
      <c r="B23" s="5" t="s">
        <v>19</v>
      </c>
    </row>
    <row r="24" spans="2:10" s="2" customFormat="1" x14ac:dyDescent="0.25">
      <c r="B24" s="5" t="s">
        <v>22</v>
      </c>
    </row>
    <row r="25" spans="2:10" s="2" customFormat="1" x14ac:dyDescent="0.25">
      <c r="B25" s="5" t="s">
        <v>28</v>
      </c>
    </row>
    <row r="26" spans="2:10" s="2" customFormat="1" x14ac:dyDescent="0.25">
      <c r="B26" s="5" t="s">
        <v>39</v>
      </c>
    </row>
    <row r="27" spans="2:10" s="2" customFormat="1" x14ac:dyDescent="0.25">
      <c r="B27" s="5"/>
    </row>
    <row r="28" spans="2:10" x14ac:dyDescent="0.25">
      <c r="B28" s="12" t="s">
        <v>17</v>
      </c>
    </row>
    <row r="29" spans="2:10" x14ac:dyDescent="0.25">
      <c r="B29" s="1" t="s">
        <v>11</v>
      </c>
      <c r="C29" t="s">
        <v>14</v>
      </c>
    </row>
    <row r="30" spans="2:10" x14ac:dyDescent="0.25">
      <c r="B30" s="1" t="s">
        <v>12</v>
      </c>
      <c r="C30" t="s">
        <v>15</v>
      </c>
    </row>
    <row r="31" spans="2:10" x14ac:dyDescent="0.25">
      <c r="B31" s="1" t="s">
        <v>13</v>
      </c>
      <c r="C31" t="s">
        <v>16</v>
      </c>
    </row>
  </sheetData>
  <mergeCells count="8">
    <mergeCell ref="C4:D4"/>
    <mergeCell ref="E4:F4"/>
    <mergeCell ref="B5:B6"/>
    <mergeCell ref="I6:L6"/>
    <mergeCell ref="C13:C14"/>
    <mergeCell ref="D13:D14"/>
    <mergeCell ref="E14:E15"/>
    <mergeCell ref="F14:F15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A18" sqref="A18:XFD18"/>
    </sheetView>
  </sheetViews>
  <sheetFormatPr defaultRowHeight="15" x14ac:dyDescent="0.25"/>
  <cols>
    <col min="1" max="1" width="4.85546875" style="2" customWidth="1"/>
    <col min="2" max="2" width="15.28515625" customWidth="1"/>
    <col min="3" max="4" width="16.7109375" customWidth="1"/>
    <col min="5" max="5" width="16.28515625" customWidth="1"/>
    <col min="6" max="6" width="18" customWidth="1"/>
    <col min="9" max="9" width="5.7109375" customWidth="1"/>
  </cols>
  <sheetData>
    <row r="1" spans="2:19" ht="9" customHeight="1" x14ac:dyDescent="0.25"/>
    <row r="2" spans="2:19" ht="15.75" x14ac:dyDescent="0.25">
      <c r="B2" s="10" t="s">
        <v>32</v>
      </c>
      <c r="C2" s="11"/>
      <c r="D2" s="11"/>
      <c r="E2" s="11"/>
      <c r="F2" s="2"/>
      <c r="G2" s="2"/>
      <c r="H2" s="2"/>
      <c r="I2" s="2"/>
      <c r="J2" s="2"/>
    </row>
    <row r="3" spans="2:19" ht="9.75" customHeight="1" thickBot="1" x14ac:dyDescent="0.3">
      <c r="B3" s="3"/>
      <c r="C3" s="2"/>
      <c r="D3" s="2"/>
      <c r="E3" s="2"/>
      <c r="F3" s="2"/>
      <c r="G3" s="2"/>
      <c r="H3" s="2"/>
      <c r="I3" s="2"/>
      <c r="J3" s="2"/>
    </row>
    <row r="4" spans="2:19" ht="16.5" thickTop="1" thickBot="1" x14ac:dyDescent="0.3">
      <c r="B4" s="6"/>
      <c r="C4" s="81" t="s">
        <v>6</v>
      </c>
      <c r="D4" s="81"/>
      <c r="E4" s="107" t="s">
        <v>7</v>
      </c>
      <c r="F4" s="107"/>
      <c r="G4" s="2"/>
      <c r="H4" s="2"/>
      <c r="I4" s="1"/>
      <c r="J4" s="2"/>
    </row>
    <row r="5" spans="2:19" ht="16.5" thickTop="1" thickBot="1" x14ac:dyDescent="0.3">
      <c r="B5" s="83" t="s">
        <v>2</v>
      </c>
      <c r="C5" s="14" t="s">
        <v>0</v>
      </c>
      <c r="D5" s="14" t="s">
        <v>1</v>
      </c>
      <c r="E5" s="14" t="s">
        <v>3</v>
      </c>
      <c r="F5" s="14" t="s">
        <v>4</v>
      </c>
      <c r="G5" s="2"/>
      <c r="H5" s="2"/>
      <c r="I5" s="13"/>
      <c r="J5" s="2"/>
    </row>
    <row r="6" spans="2:19" ht="31.5" thickTop="1" thickBot="1" x14ac:dyDescent="0.3">
      <c r="B6" s="83"/>
      <c r="C6" s="8" t="s">
        <v>5</v>
      </c>
      <c r="D6" s="8" t="s">
        <v>5</v>
      </c>
      <c r="E6" s="8" t="s">
        <v>5</v>
      </c>
      <c r="F6" s="8" t="s">
        <v>5</v>
      </c>
      <c r="G6" s="2"/>
      <c r="H6" s="2"/>
      <c r="I6" s="84" t="s">
        <v>18</v>
      </c>
      <c r="J6" s="108"/>
      <c r="K6" s="85"/>
    </row>
    <row r="7" spans="2:19" ht="16.5" thickTop="1" thickBot="1" x14ac:dyDescent="0.3">
      <c r="B7" s="9">
        <v>2014</v>
      </c>
      <c r="C7" s="17">
        <v>1005</v>
      </c>
      <c r="D7" s="17">
        <v>989</v>
      </c>
      <c r="E7" s="17">
        <v>706</v>
      </c>
      <c r="F7" s="17">
        <v>702</v>
      </c>
      <c r="G7" s="2"/>
      <c r="H7" s="2"/>
      <c r="I7" s="69"/>
      <c r="J7" s="65"/>
      <c r="K7" s="63"/>
    </row>
    <row r="8" spans="2:19" ht="16.5" thickTop="1" thickBot="1" x14ac:dyDescent="0.3">
      <c r="B8" s="9">
        <v>2015</v>
      </c>
      <c r="C8" s="28">
        <v>1000</v>
      </c>
      <c r="D8" s="28">
        <v>969</v>
      </c>
      <c r="E8" s="28">
        <v>705</v>
      </c>
      <c r="F8" s="28">
        <v>695</v>
      </c>
      <c r="G8" s="2"/>
      <c r="H8" s="2"/>
      <c r="I8" s="70"/>
      <c r="J8" s="68"/>
      <c r="K8" s="66"/>
    </row>
    <row r="9" spans="2:19" ht="16.5" thickTop="1" thickBot="1" x14ac:dyDescent="0.3">
      <c r="B9" s="9">
        <v>2016</v>
      </c>
      <c r="C9" s="29">
        <v>938</v>
      </c>
      <c r="D9" s="29">
        <v>889</v>
      </c>
      <c r="E9" s="29">
        <v>618</v>
      </c>
      <c r="F9" s="29">
        <v>615</v>
      </c>
      <c r="G9" s="2"/>
      <c r="H9" s="2"/>
      <c r="I9" s="37" t="s">
        <v>3</v>
      </c>
      <c r="J9" s="39">
        <v>6048.79</v>
      </c>
      <c r="K9" s="36" t="s">
        <v>21</v>
      </c>
    </row>
    <row r="10" spans="2:19" s="2" customFormat="1" ht="16.5" thickTop="1" thickBot="1" x14ac:dyDescent="0.3">
      <c r="B10" s="16">
        <v>2017</v>
      </c>
      <c r="C10" s="30">
        <v>784</v>
      </c>
      <c r="D10" s="30">
        <v>772</v>
      </c>
      <c r="E10" s="30">
        <v>469</v>
      </c>
      <c r="F10" s="30">
        <v>449</v>
      </c>
      <c r="I10" s="37" t="s">
        <v>4</v>
      </c>
      <c r="J10" s="39">
        <v>27666</v>
      </c>
      <c r="K10" s="36" t="s">
        <v>21</v>
      </c>
      <c r="O10" s="5"/>
      <c r="P10" s="5"/>
      <c r="Q10" s="5"/>
      <c r="R10" s="5"/>
      <c r="S10" s="5"/>
    </row>
    <row r="11" spans="2:19" s="2" customFormat="1" ht="16.5" thickTop="1" thickBot="1" x14ac:dyDescent="0.3">
      <c r="B11" s="16">
        <v>2018</v>
      </c>
      <c r="C11" s="40">
        <f>'Cena za MWh CELKEM'!C11</f>
        <v>861</v>
      </c>
      <c r="D11" s="40">
        <f>'Cena za MWh CELKEM'!D11</f>
        <v>832</v>
      </c>
      <c r="E11" s="40">
        <f>'Cena za MWh CELKEM'!E11</f>
        <v>467</v>
      </c>
      <c r="F11" s="29">
        <f>'Cena za MWh CELKEM'!F11</f>
        <v>452</v>
      </c>
      <c r="I11" s="19"/>
      <c r="J11" s="21"/>
      <c r="K11" s="1"/>
      <c r="L11" s="33"/>
    </row>
    <row r="12" spans="2:19" s="2" customFormat="1" ht="16.5" thickTop="1" thickBot="1" x14ac:dyDescent="0.3">
      <c r="B12" s="16">
        <v>2019</v>
      </c>
      <c r="C12" s="40">
        <f>'Cena za MWh CELKEM'!C12</f>
        <v>1088</v>
      </c>
      <c r="D12" s="40">
        <f>'Cena za MWh CELKEM'!D12</f>
        <v>1065</v>
      </c>
      <c r="E12" s="40">
        <f>'Cena za MWh CELKEM'!E12</f>
        <v>512</v>
      </c>
      <c r="F12" s="29">
        <f>'Cena za MWh CELKEM'!F12</f>
        <v>509</v>
      </c>
      <c r="I12" s="19"/>
      <c r="J12" s="21"/>
      <c r="K12" s="1"/>
      <c r="L12" s="33"/>
    </row>
    <row r="13" spans="2:19" s="2" customFormat="1" ht="16.5" thickTop="1" thickBot="1" x14ac:dyDescent="0.3">
      <c r="B13" s="16">
        <v>2020</v>
      </c>
      <c r="C13" s="103">
        <f>'Cena za MWh CELKEM'!C13</f>
        <v>1400</v>
      </c>
      <c r="D13" s="103">
        <f>'Cena za MWh CELKEM'!D13</f>
        <v>1399</v>
      </c>
      <c r="E13" s="29">
        <f>'Cena za MWh CELKEM'!E13</f>
        <v>550</v>
      </c>
      <c r="F13" s="29">
        <f>'Cena za MWh CELKEM'!F13</f>
        <v>545</v>
      </c>
      <c r="I13" s="19"/>
      <c r="J13" s="42"/>
      <c r="K13" s="1"/>
    </row>
    <row r="14" spans="2:19" s="2" customFormat="1" ht="16.5" thickTop="1" thickBot="1" x14ac:dyDescent="0.3">
      <c r="B14" s="16">
        <v>2021</v>
      </c>
      <c r="C14" s="104"/>
      <c r="D14" s="104"/>
      <c r="E14" s="111">
        <f>'Cena za MWh CELKEM'!E14</f>
        <v>445</v>
      </c>
      <c r="F14" s="111">
        <f>'Cena za MWh CELKEM'!F14</f>
        <v>445</v>
      </c>
      <c r="I14" s="19"/>
      <c r="J14" s="21"/>
      <c r="K14" s="1"/>
    </row>
    <row r="15" spans="2:19" s="2" customFormat="1" ht="16.5" thickTop="1" thickBot="1" x14ac:dyDescent="0.3">
      <c r="B15" s="16">
        <v>2022</v>
      </c>
      <c r="C15" s="78" t="s">
        <v>20</v>
      </c>
      <c r="D15" s="78" t="s">
        <v>20</v>
      </c>
      <c r="E15" s="112"/>
      <c r="F15" s="112"/>
      <c r="I15" s="19"/>
      <c r="J15" s="21"/>
      <c r="K15" s="1"/>
    </row>
    <row r="16" spans="2:19" ht="45" customHeight="1" thickTop="1" thickBot="1" x14ac:dyDescent="0.3">
      <c r="B16" s="25" t="s">
        <v>26</v>
      </c>
      <c r="C16" s="78" t="s">
        <v>20</v>
      </c>
      <c r="D16" s="78" t="s">
        <v>20</v>
      </c>
      <c r="E16" s="27">
        <f>E14-E13</f>
        <v>-105</v>
      </c>
      <c r="F16" s="27">
        <f>F14-F13</f>
        <v>-100</v>
      </c>
      <c r="G16" s="2"/>
      <c r="H16" s="2"/>
      <c r="I16" s="1"/>
      <c r="J16" s="1"/>
    </row>
    <row r="17" spans="2:10" ht="31.5" customHeight="1" thickTop="1" thickBot="1" x14ac:dyDescent="0.3">
      <c r="B17" s="25" t="s">
        <v>25</v>
      </c>
      <c r="C17" s="78" t="s">
        <v>20</v>
      </c>
      <c r="D17" s="78" t="s">
        <v>20</v>
      </c>
      <c r="E17" s="22">
        <f>PRODUCT(-E16,J9)</f>
        <v>635122.94999999995</v>
      </c>
      <c r="F17" s="22">
        <f>PRODUCT(-F16,J10)</f>
        <v>2766600</v>
      </c>
      <c r="G17" s="2"/>
      <c r="H17" s="2"/>
      <c r="I17" s="1"/>
      <c r="J17" s="1"/>
    </row>
    <row r="18" spans="2:10" ht="55.5" customHeight="1" thickTop="1" thickBot="1" x14ac:dyDescent="0.3">
      <c r="B18" s="56" t="s">
        <v>40</v>
      </c>
      <c r="C18" s="78" t="s">
        <v>20</v>
      </c>
      <c r="D18" s="78" t="s">
        <v>20</v>
      </c>
      <c r="E18" s="48" t="str">
        <f>'Cena za MWh CELKEM'!E23</f>
        <v>Pražská plynárenská, a. s.</v>
      </c>
      <c r="F18" s="48" t="str">
        <f>'Cena za MWh CELKEM'!F23</f>
        <v>Pražská plynárenská, a. s.</v>
      </c>
      <c r="G18" s="2"/>
      <c r="H18" s="2"/>
      <c r="I18" s="2"/>
      <c r="J18" s="2"/>
    </row>
    <row r="19" spans="2:10" ht="15.75" thickTop="1" x14ac:dyDescent="0.25">
      <c r="B19" s="4"/>
      <c r="C19" s="4"/>
      <c r="D19" s="4"/>
      <c r="E19" s="4"/>
      <c r="F19" s="4"/>
      <c r="G19" s="2"/>
      <c r="H19" s="2"/>
      <c r="I19" s="2"/>
      <c r="J19" s="2"/>
    </row>
    <row r="20" spans="2:10" x14ac:dyDescent="0.25">
      <c r="B20" s="2" t="s">
        <v>10</v>
      </c>
      <c r="C20" s="2"/>
      <c r="D20" s="2"/>
      <c r="E20" s="2"/>
      <c r="F20" s="2"/>
      <c r="G20" s="2"/>
      <c r="H20" s="2"/>
      <c r="I20" s="2"/>
      <c r="J20" s="2"/>
    </row>
    <row r="21" spans="2:10" x14ac:dyDescent="0.25">
      <c r="B21" s="2" t="s">
        <v>8</v>
      </c>
      <c r="C21" s="2"/>
      <c r="D21" s="2"/>
      <c r="E21" s="2"/>
      <c r="F21" s="2"/>
      <c r="G21" s="2"/>
      <c r="H21" s="2"/>
      <c r="I21" s="2"/>
      <c r="J21" s="2"/>
    </row>
    <row r="22" spans="2:10" x14ac:dyDescent="0.25">
      <c r="B22" s="5" t="s">
        <v>9</v>
      </c>
      <c r="C22" s="2"/>
      <c r="D22" s="2"/>
      <c r="E22" s="2"/>
      <c r="F22" s="2"/>
      <c r="G22" s="2"/>
      <c r="H22" s="2"/>
      <c r="I22" s="2"/>
      <c r="J22" s="2"/>
    </row>
    <row r="23" spans="2:10" s="2" customFormat="1" x14ac:dyDescent="0.25">
      <c r="B23" s="5" t="s">
        <v>19</v>
      </c>
    </row>
    <row r="24" spans="2:10" s="2" customFormat="1" x14ac:dyDescent="0.25">
      <c r="B24" s="5" t="s">
        <v>22</v>
      </c>
    </row>
    <row r="25" spans="2:10" s="2" customFormat="1" x14ac:dyDescent="0.25">
      <c r="B25" s="5" t="s">
        <v>28</v>
      </c>
    </row>
    <row r="26" spans="2:10" s="2" customFormat="1" x14ac:dyDescent="0.25">
      <c r="B26" s="5" t="s">
        <v>39</v>
      </c>
    </row>
    <row r="27" spans="2:10" s="2" customFormat="1" x14ac:dyDescent="0.25">
      <c r="B27" s="5"/>
    </row>
    <row r="28" spans="2:10" x14ac:dyDescent="0.25">
      <c r="B28" s="12" t="s">
        <v>17</v>
      </c>
      <c r="C28" s="2"/>
      <c r="D28" s="2"/>
      <c r="E28" s="2"/>
      <c r="F28" s="2"/>
      <c r="G28" s="2"/>
      <c r="H28" s="2"/>
      <c r="I28" s="2"/>
      <c r="J28" s="2"/>
    </row>
    <row r="29" spans="2:10" x14ac:dyDescent="0.25">
      <c r="B29" s="1" t="s">
        <v>11</v>
      </c>
      <c r="C29" s="2" t="s">
        <v>14</v>
      </c>
      <c r="D29" s="2"/>
      <c r="E29" s="2"/>
      <c r="F29" s="2"/>
      <c r="G29" s="2"/>
      <c r="H29" s="2"/>
      <c r="I29" s="2"/>
      <c r="J29" s="2"/>
    </row>
    <row r="30" spans="2:10" x14ac:dyDescent="0.25">
      <c r="B30" s="1" t="s">
        <v>12</v>
      </c>
      <c r="C30" s="2" t="s">
        <v>15</v>
      </c>
      <c r="D30" s="2"/>
      <c r="E30" s="2"/>
      <c r="F30" s="2"/>
      <c r="G30" s="2"/>
      <c r="H30" s="2"/>
      <c r="I30" s="2"/>
      <c r="J30" s="2"/>
    </row>
    <row r="31" spans="2:10" x14ac:dyDescent="0.25">
      <c r="B31" s="1" t="s">
        <v>13</v>
      </c>
      <c r="C31" s="2" t="s">
        <v>16</v>
      </c>
      <c r="D31" s="2"/>
      <c r="E31" s="2"/>
      <c r="F31" s="2"/>
      <c r="G31" s="2"/>
      <c r="H31" s="2"/>
      <c r="I31" s="2"/>
      <c r="J31" s="2"/>
    </row>
    <row r="32" spans="2:10" x14ac:dyDescent="0.25">
      <c r="B32" s="2"/>
      <c r="C32" s="2"/>
      <c r="D32" s="2"/>
      <c r="E32" s="2"/>
      <c r="F32" s="2"/>
      <c r="G32" s="2"/>
      <c r="H32" s="2"/>
      <c r="I32" s="2"/>
      <c r="J32" s="2"/>
    </row>
  </sheetData>
  <mergeCells count="8">
    <mergeCell ref="C4:D4"/>
    <mergeCell ref="E4:F4"/>
    <mergeCell ref="B5:B6"/>
    <mergeCell ref="I6:K6"/>
    <mergeCell ref="C13:C14"/>
    <mergeCell ref="D13:D14"/>
    <mergeCell ref="E14:E15"/>
    <mergeCell ref="F14:F1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workbookViewId="0">
      <selection activeCell="E14" sqref="E14:E15"/>
    </sheetView>
  </sheetViews>
  <sheetFormatPr defaultRowHeight="15" x14ac:dyDescent="0.25"/>
  <cols>
    <col min="1" max="1" width="6.42578125" style="2" customWidth="1"/>
    <col min="2" max="2" width="15.140625" customWidth="1"/>
    <col min="3" max="3" width="18.140625" customWidth="1"/>
    <col min="4" max="4" width="16.5703125" customWidth="1"/>
    <col min="5" max="5" width="13.7109375" customWidth="1"/>
    <col min="6" max="6" width="13.85546875" customWidth="1"/>
    <col min="9" max="9" width="4.7109375" customWidth="1"/>
    <col min="10" max="10" width="6.5703125" customWidth="1"/>
  </cols>
  <sheetData>
    <row r="2" spans="2:12" ht="15.75" x14ac:dyDescent="0.25">
      <c r="B2" s="10" t="s">
        <v>33</v>
      </c>
      <c r="C2" s="11"/>
      <c r="D2" s="11"/>
      <c r="E2" s="11"/>
      <c r="F2" s="2"/>
      <c r="G2" s="2"/>
      <c r="H2" s="2"/>
      <c r="I2" s="2"/>
      <c r="J2" s="2"/>
      <c r="K2" s="2"/>
      <c r="L2" s="2"/>
    </row>
    <row r="3" spans="2:12" ht="9" customHeight="1" thickBot="1" x14ac:dyDescent="0.3">
      <c r="B3" s="3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6.5" thickTop="1" thickBot="1" x14ac:dyDescent="0.3">
      <c r="B4" s="6"/>
      <c r="C4" s="81" t="s">
        <v>6</v>
      </c>
      <c r="D4" s="81"/>
      <c r="E4" s="107" t="s">
        <v>7</v>
      </c>
      <c r="F4" s="107"/>
      <c r="G4" s="2"/>
      <c r="H4" s="2"/>
      <c r="I4" s="1"/>
      <c r="J4" s="2"/>
      <c r="K4" s="2"/>
      <c r="L4" s="2"/>
    </row>
    <row r="5" spans="2:12" ht="16.5" thickTop="1" thickBot="1" x14ac:dyDescent="0.3">
      <c r="B5" s="83" t="s">
        <v>2</v>
      </c>
      <c r="C5" s="14" t="s">
        <v>0</v>
      </c>
      <c r="D5" s="14" t="s">
        <v>1</v>
      </c>
      <c r="E5" s="14" t="s">
        <v>3</v>
      </c>
      <c r="F5" s="14" t="s">
        <v>4</v>
      </c>
      <c r="G5" s="2"/>
      <c r="H5" s="2"/>
      <c r="I5" s="13"/>
      <c r="J5" s="2"/>
      <c r="K5" s="2"/>
      <c r="L5" s="2"/>
    </row>
    <row r="6" spans="2:12" ht="31.5" thickTop="1" thickBot="1" x14ac:dyDescent="0.3">
      <c r="B6" s="83"/>
      <c r="C6" s="8" t="s">
        <v>5</v>
      </c>
      <c r="D6" s="8" t="s">
        <v>5</v>
      </c>
      <c r="E6" s="8" t="s">
        <v>5</v>
      </c>
      <c r="F6" s="8" t="s">
        <v>5</v>
      </c>
      <c r="G6" s="2"/>
      <c r="H6" s="2"/>
      <c r="I6" s="84" t="s">
        <v>18</v>
      </c>
      <c r="J6" s="108"/>
      <c r="K6" s="85"/>
      <c r="L6" s="2"/>
    </row>
    <row r="7" spans="2:12" ht="16.5" thickTop="1" thickBot="1" x14ac:dyDescent="0.3">
      <c r="B7" s="9">
        <v>2014</v>
      </c>
      <c r="C7" s="17">
        <v>1005</v>
      </c>
      <c r="D7" s="17">
        <v>989</v>
      </c>
      <c r="E7" s="17">
        <v>706</v>
      </c>
      <c r="F7" s="17" t="s">
        <v>20</v>
      </c>
      <c r="G7" s="2"/>
      <c r="H7" s="2"/>
      <c r="I7" s="69"/>
      <c r="J7" s="69"/>
      <c r="K7" s="63"/>
      <c r="L7" s="2"/>
    </row>
    <row r="8" spans="2:12" ht="16.5" thickTop="1" thickBot="1" x14ac:dyDescent="0.3">
      <c r="B8" s="9">
        <v>2015</v>
      </c>
      <c r="C8" s="28">
        <v>1000</v>
      </c>
      <c r="D8" s="28">
        <v>969</v>
      </c>
      <c r="E8" s="28">
        <v>705</v>
      </c>
      <c r="F8" s="18" t="s">
        <v>20</v>
      </c>
      <c r="G8" s="2"/>
      <c r="H8" s="2"/>
      <c r="I8" s="70"/>
      <c r="J8" s="68"/>
      <c r="K8" s="66"/>
      <c r="L8" s="2"/>
    </row>
    <row r="9" spans="2:12" ht="16.5" thickTop="1" thickBot="1" x14ac:dyDescent="0.3">
      <c r="B9" s="9">
        <v>2016</v>
      </c>
      <c r="C9" s="29">
        <v>938</v>
      </c>
      <c r="D9" s="29">
        <v>889</v>
      </c>
      <c r="E9" s="29">
        <v>618</v>
      </c>
      <c r="F9" s="18" t="s">
        <v>20</v>
      </c>
      <c r="G9" s="2"/>
      <c r="H9" s="2"/>
      <c r="I9" s="37" t="s">
        <v>3</v>
      </c>
      <c r="J9" s="38">
        <v>918</v>
      </c>
      <c r="K9" s="36" t="s">
        <v>21</v>
      </c>
      <c r="L9" s="2"/>
    </row>
    <row r="10" spans="2:12" s="2" customFormat="1" ht="16.5" thickTop="1" thickBot="1" x14ac:dyDescent="0.3">
      <c r="B10" s="16">
        <v>2017</v>
      </c>
      <c r="C10" s="30">
        <v>784</v>
      </c>
      <c r="D10" s="30">
        <v>772</v>
      </c>
      <c r="E10" s="30">
        <v>469</v>
      </c>
      <c r="F10" s="18" t="s">
        <v>20</v>
      </c>
      <c r="I10" s="1"/>
      <c r="J10" s="1"/>
    </row>
    <row r="11" spans="2:12" s="2" customFormat="1" ht="16.5" thickTop="1" thickBot="1" x14ac:dyDescent="0.3">
      <c r="B11" s="16">
        <v>2018</v>
      </c>
      <c r="C11" s="40">
        <f>'Cena za MWh CELKEM'!C11</f>
        <v>861</v>
      </c>
      <c r="D11" s="40">
        <f>'Cena za MWh CELKEM'!D11</f>
        <v>832</v>
      </c>
      <c r="E11" s="40">
        <f>'Cena za MWh CELKEM'!E11</f>
        <v>467</v>
      </c>
      <c r="F11" s="18" t="s">
        <v>20</v>
      </c>
      <c r="I11" s="1"/>
      <c r="J11" s="1"/>
    </row>
    <row r="12" spans="2:12" s="2" customFormat="1" ht="16.5" thickTop="1" thickBot="1" x14ac:dyDescent="0.3">
      <c r="B12" s="16">
        <v>2019</v>
      </c>
      <c r="C12" s="40">
        <f>'Cena za MWh CELKEM'!C12</f>
        <v>1088</v>
      </c>
      <c r="D12" s="40">
        <f>'Cena za MWh CELKEM'!D12</f>
        <v>1065</v>
      </c>
      <c r="E12" s="40">
        <f>'Cena za MWh CELKEM'!E12</f>
        <v>512</v>
      </c>
      <c r="F12" s="18" t="s">
        <v>20</v>
      </c>
      <c r="I12" s="1"/>
      <c r="J12" s="1"/>
    </row>
    <row r="13" spans="2:12" s="2" customFormat="1" ht="16.5" thickTop="1" thickBot="1" x14ac:dyDescent="0.3">
      <c r="B13" s="16">
        <v>2020</v>
      </c>
      <c r="C13" s="103">
        <f>'Cena za MWh CELKEM'!C13</f>
        <v>1400</v>
      </c>
      <c r="D13" s="103">
        <f>'Cena za MWh CELKEM'!D13</f>
        <v>1399</v>
      </c>
      <c r="E13" s="29">
        <f>'Cena za MWh CELKEM'!E13</f>
        <v>550</v>
      </c>
      <c r="F13" s="29" t="s">
        <v>20</v>
      </c>
      <c r="I13" s="19"/>
      <c r="J13" s="42"/>
      <c r="K13" s="1"/>
    </row>
    <row r="14" spans="2:12" s="2" customFormat="1" ht="16.5" thickTop="1" thickBot="1" x14ac:dyDescent="0.3">
      <c r="B14" s="16">
        <v>2021</v>
      </c>
      <c r="C14" s="104"/>
      <c r="D14" s="104"/>
      <c r="E14" s="109">
        <f>'Cena za MWh CELKEM'!E14:E15</f>
        <v>445</v>
      </c>
      <c r="F14" s="29" t="s">
        <v>20</v>
      </c>
      <c r="I14" s="19"/>
      <c r="J14" s="21"/>
      <c r="K14" s="1"/>
    </row>
    <row r="15" spans="2:12" s="2" customFormat="1" ht="16.5" thickTop="1" thickBot="1" x14ac:dyDescent="0.3">
      <c r="B15" s="16">
        <v>2022</v>
      </c>
      <c r="C15" s="58" t="s">
        <v>20</v>
      </c>
      <c r="D15" s="58" t="s">
        <v>20</v>
      </c>
      <c r="E15" s="110"/>
      <c r="F15" s="29" t="s">
        <v>20</v>
      </c>
      <c r="I15" s="19"/>
      <c r="J15" s="21"/>
      <c r="K15" s="1"/>
    </row>
    <row r="16" spans="2:12" ht="45.75" customHeight="1" thickTop="1" thickBot="1" x14ac:dyDescent="0.3">
      <c r="B16" s="25" t="s">
        <v>26</v>
      </c>
      <c r="C16" s="78" t="s">
        <v>20</v>
      </c>
      <c r="D16" s="78" t="s">
        <v>20</v>
      </c>
      <c r="E16" s="27">
        <f>E14-E13</f>
        <v>-105</v>
      </c>
      <c r="F16" s="22" t="s">
        <v>20</v>
      </c>
      <c r="G16" s="2"/>
      <c r="H16" s="2"/>
      <c r="I16" s="1"/>
      <c r="J16" s="1"/>
      <c r="K16" s="2"/>
      <c r="L16" s="2"/>
    </row>
    <row r="17" spans="2:12" ht="33" customHeight="1" thickTop="1" thickBot="1" x14ac:dyDescent="0.3">
      <c r="B17" s="25" t="s">
        <v>25</v>
      </c>
      <c r="C17" s="78" t="s">
        <v>20</v>
      </c>
      <c r="D17" s="78" t="s">
        <v>20</v>
      </c>
      <c r="E17" s="27">
        <f>PRODUCT(-E16,J9)</f>
        <v>96390</v>
      </c>
      <c r="F17" s="22" t="s">
        <v>20</v>
      </c>
      <c r="G17" s="2"/>
      <c r="H17" s="2"/>
      <c r="I17" s="1"/>
      <c r="J17" s="1"/>
      <c r="K17" s="2"/>
      <c r="L17" s="2"/>
    </row>
    <row r="18" spans="2:12" ht="47.25" customHeight="1" thickTop="1" thickBot="1" x14ac:dyDescent="0.3">
      <c r="B18" s="56" t="s">
        <v>40</v>
      </c>
      <c r="C18" s="78" t="s">
        <v>20</v>
      </c>
      <c r="D18" s="78" t="s">
        <v>20</v>
      </c>
      <c r="E18" s="48" t="str">
        <f>'Cena za MWh CELKEM'!E23</f>
        <v>Pražská plynárenská, a. s.</v>
      </c>
      <c r="F18" s="49" t="s">
        <v>20</v>
      </c>
      <c r="G18" s="2"/>
      <c r="H18" s="2"/>
      <c r="I18" s="2"/>
      <c r="J18" s="2"/>
      <c r="K18" s="2"/>
      <c r="L18" s="2"/>
    </row>
    <row r="19" spans="2:12" ht="12.75" customHeight="1" thickTop="1" x14ac:dyDescent="0.25">
      <c r="B19" s="4"/>
      <c r="C19" s="4"/>
      <c r="D19" s="4"/>
      <c r="E19" s="4"/>
      <c r="F19" s="4"/>
      <c r="G19" s="2"/>
      <c r="H19" s="2"/>
      <c r="I19" s="2"/>
      <c r="J19" s="2"/>
      <c r="K19" s="2"/>
      <c r="L19" s="2"/>
    </row>
    <row r="20" spans="2:12" x14ac:dyDescent="0.25">
      <c r="B20" s="2" t="s">
        <v>10</v>
      </c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" t="s">
        <v>8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5" t="s">
        <v>9</v>
      </c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s="2" customFormat="1" x14ac:dyDescent="0.25">
      <c r="B23" s="5" t="s">
        <v>19</v>
      </c>
    </row>
    <row r="24" spans="2:12" s="2" customFormat="1" x14ac:dyDescent="0.25">
      <c r="B24" s="5" t="s">
        <v>22</v>
      </c>
    </row>
    <row r="25" spans="2:12" s="2" customFormat="1" x14ac:dyDescent="0.25">
      <c r="B25" s="5" t="s">
        <v>28</v>
      </c>
    </row>
    <row r="26" spans="2:12" ht="18" customHeight="1" x14ac:dyDescent="0.25">
      <c r="B26" s="5" t="s">
        <v>39</v>
      </c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s="2" customFormat="1" ht="9" customHeight="1" x14ac:dyDescent="0.25">
      <c r="B27" s="5"/>
    </row>
    <row r="28" spans="2:12" x14ac:dyDescent="0.25">
      <c r="B28" s="1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2" x14ac:dyDescent="0.25">
      <c r="B29" s="1" t="s">
        <v>11</v>
      </c>
      <c r="C29" s="2" t="s">
        <v>14</v>
      </c>
      <c r="D29" s="2"/>
      <c r="E29" s="2"/>
      <c r="F29" s="2"/>
      <c r="G29" s="2"/>
      <c r="H29" s="2"/>
      <c r="I29" s="2"/>
      <c r="J29" s="2"/>
      <c r="K29" s="2"/>
      <c r="L29" s="2"/>
    </row>
    <row r="30" spans="2:12" x14ac:dyDescent="0.25">
      <c r="B30" s="1" t="s">
        <v>12</v>
      </c>
      <c r="C30" s="2" t="s">
        <v>15</v>
      </c>
      <c r="D30" s="2"/>
      <c r="E30" s="2"/>
      <c r="F30" s="2"/>
      <c r="G30" s="2"/>
      <c r="H30" s="2"/>
      <c r="I30" s="2"/>
      <c r="J30" s="2"/>
      <c r="K30" s="2"/>
      <c r="L30" s="2"/>
    </row>
    <row r="31" spans="2:12" x14ac:dyDescent="0.25">
      <c r="B31" s="1" t="s">
        <v>13</v>
      </c>
      <c r="C31" s="2" t="s">
        <v>16</v>
      </c>
      <c r="D31" s="2"/>
      <c r="E31" s="2"/>
      <c r="F31" s="2"/>
      <c r="G31" s="2"/>
      <c r="H31" s="2"/>
      <c r="I31" s="2"/>
      <c r="J31" s="2"/>
      <c r="K31" s="2"/>
      <c r="L31" s="2"/>
    </row>
    <row r="32" spans="2:12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7">
    <mergeCell ref="C4:D4"/>
    <mergeCell ref="E4:F4"/>
    <mergeCell ref="B5:B6"/>
    <mergeCell ref="I6:K6"/>
    <mergeCell ref="C13:C14"/>
    <mergeCell ref="D13:D14"/>
    <mergeCell ref="E14:E15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workbookViewId="0">
      <selection activeCell="E16" sqref="E16"/>
    </sheetView>
  </sheetViews>
  <sheetFormatPr defaultRowHeight="15" x14ac:dyDescent="0.25"/>
  <cols>
    <col min="1" max="1" width="5.7109375" style="2" customWidth="1"/>
    <col min="2" max="2" width="16.140625" customWidth="1"/>
    <col min="3" max="3" width="10.85546875" customWidth="1"/>
    <col min="4" max="4" width="16.140625" customWidth="1"/>
    <col min="5" max="5" width="13.140625" customWidth="1"/>
    <col min="6" max="6" width="14.7109375" customWidth="1"/>
    <col min="9" max="9" width="6.42578125" customWidth="1"/>
    <col min="10" max="10" width="7.42578125" customWidth="1"/>
  </cols>
  <sheetData>
    <row r="2" spans="2:11" ht="15.75" x14ac:dyDescent="0.25">
      <c r="B2" s="10" t="s">
        <v>34</v>
      </c>
      <c r="C2" s="11"/>
      <c r="D2" s="11"/>
      <c r="E2" s="11"/>
      <c r="F2" s="2"/>
      <c r="G2" s="2"/>
      <c r="H2" s="2"/>
      <c r="I2" s="2"/>
      <c r="J2" s="2"/>
      <c r="K2" s="2"/>
    </row>
    <row r="3" spans="2:11" ht="15.75" thickBot="1" x14ac:dyDescent="0.3">
      <c r="B3" s="3"/>
      <c r="C3" s="2"/>
      <c r="D3" s="2"/>
      <c r="E3" s="2"/>
      <c r="F3" s="2"/>
      <c r="G3" s="2"/>
      <c r="H3" s="2"/>
      <c r="I3" s="2"/>
      <c r="J3" s="2"/>
      <c r="K3" s="2"/>
    </row>
    <row r="4" spans="2:11" ht="16.5" thickTop="1" thickBot="1" x14ac:dyDescent="0.3">
      <c r="B4" s="6"/>
      <c r="C4" s="81" t="s">
        <v>6</v>
      </c>
      <c r="D4" s="81"/>
      <c r="E4" s="107" t="s">
        <v>7</v>
      </c>
      <c r="F4" s="107"/>
      <c r="G4" s="2"/>
      <c r="H4" s="2"/>
      <c r="I4" s="1"/>
      <c r="J4" s="2"/>
      <c r="K4" s="2"/>
    </row>
    <row r="5" spans="2:11" ht="16.5" thickTop="1" thickBot="1" x14ac:dyDescent="0.3">
      <c r="B5" s="83" t="s">
        <v>2</v>
      </c>
      <c r="C5" s="14" t="s">
        <v>0</v>
      </c>
      <c r="D5" s="14" t="s">
        <v>1</v>
      </c>
      <c r="E5" s="14" t="s">
        <v>3</v>
      </c>
      <c r="F5" s="14" t="s">
        <v>4</v>
      </c>
      <c r="G5" s="2"/>
      <c r="H5" s="2"/>
      <c r="I5" s="13"/>
      <c r="J5" s="2"/>
      <c r="K5" s="2"/>
    </row>
    <row r="6" spans="2:11" ht="31.5" thickTop="1" thickBot="1" x14ac:dyDescent="0.3">
      <c r="B6" s="83"/>
      <c r="C6" s="25" t="s">
        <v>20</v>
      </c>
      <c r="D6" s="8" t="s">
        <v>5</v>
      </c>
      <c r="E6" s="8" t="s">
        <v>5</v>
      </c>
      <c r="F6" s="8" t="s">
        <v>5</v>
      </c>
      <c r="G6" s="2"/>
      <c r="H6" s="2"/>
      <c r="I6" s="84" t="s">
        <v>18</v>
      </c>
      <c r="J6" s="85"/>
      <c r="K6" s="85"/>
    </row>
    <row r="7" spans="2:11" ht="16.5" thickTop="1" thickBot="1" x14ac:dyDescent="0.3">
      <c r="B7" s="9">
        <v>2014</v>
      </c>
      <c r="C7" s="26" t="s">
        <v>20</v>
      </c>
      <c r="D7" s="17">
        <v>989</v>
      </c>
      <c r="E7" s="17">
        <v>706</v>
      </c>
      <c r="F7" s="17" t="s">
        <v>20</v>
      </c>
      <c r="G7" s="2"/>
      <c r="H7" s="2"/>
      <c r="I7" s="1"/>
      <c r="J7" s="2"/>
      <c r="K7" s="2"/>
    </row>
    <row r="8" spans="2:11" ht="16.5" thickTop="1" thickBot="1" x14ac:dyDescent="0.3">
      <c r="B8" s="9">
        <v>2015</v>
      </c>
      <c r="C8" s="22" t="s">
        <v>20</v>
      </c>
      <c r="D8" s="28">
        <v>969</v>
      </c>
      <c r="E8" s="28">
        <v>705</v>
      </c>
      <c r="F8" s="28" t="s">
        <v>20</v>
      </c>
      <c r="G8" s="2"/>
      <c r="H8" s="2"/>
      <c r="I8" s="37" t="s">
        <v>1</v>
      </c>
      <c r="J8" s="39">
        <v>5700</v>
      </c>
      <c r="K8" s="36" t="s">
        <v>21</v>
      </c>
    </row>
    <row r="9" spans="2:11" ht="16.5" thickTop="1" thickBot="1" x14ac:dyDescent="0.3">
      <c r="B9" s="9">
        <v>2016</v>
      </c>
      <c r="C9" s="22" t="s">
        <v>20</v>
      </c>
      <c r="D9" s="29">
        <v>889</v>
      </c>
      <c r="E9" s="29">
        <v>618</v>
      </c>
      <c r="F9" s="29" t="s">
        <v>20</v>
      </c>
      <c r="G9" s="2"/>
      <c r="H9" s="2"/>
      <c r="I9" s="37" t="s">
        <v>3</v>
      </c>
      <c r="J9" s="37">
        <v>56</v>
      </c>
      <c r="K9" s="36" t="s">
        <v>21</v>
      </c>
    </row>
    <row r="10" spans="2:11" s="2" customFormat="1" ht="16.5" thickTop="1" thickBot="1" x14ac:dyDescent="0.3">
      <c r="B10" s="16">
        <v>2017</v>
      </c>
      <c r="C10" s="22" t="s">
        <v>20</v>
      </c>
      <c r="D10" s="29">
        <v>772</v>
      </c>
      <c r="E10" s="29">
        <v>469</v>
      </c>
      <c r="F10" s="30" t="s">
        <v>20</v>
      </c>
      <c r="I10" s="1"/>
      <c r="J10" s="1"/>
    </row>
    <row r="11" spans="2:11" s="2" customFormat="1" ht="16.5" thickTop="1" thickBot="1" x14ac:dyDescent="0.3">
      <c r="B11" s="16">
        <v>2018</v>
      </c>
      <c r="C11" s="18" t="s">
        <v>20</v>
      </c>
      <c r="D11" s="40">
        <f>'Cena za MWh CELKEM'!D11</f>
        <v>832</v>
      </c>
      <c r="E11" s="40">
        <f>'Cena za MWh CELKEM'!E11</f>
        <v>467</v>
      </c>
      <c r="F11" s="29" t="s">
        <v>20</v>
      </c>
      <c r="I11" s="1"/>
      <c r="J11" s="1"/>
    </row>
    <row r="12" spans="2:11" s="2" customFormat="1" ht="16.5" thickTop="1" thickBot="1" x14ac:dyDescent="0.3">
      <c r="B12" s="16">
        <v>2019</v>
      </c>
      <c r="C12" s="18" t="s">
        <v>20</v>
      </c>
      <c r="D12" s="40">
        <f>'Cena za MWh CELKEM'!D12</f>
        <v>1065</v>
      </c>
      <c r="E12" s="40">
        <f>'Cena za MWh CELKEM'!E12</f>
        <v>512</v>
      </c>
      <c r="F12" s="29" t="s">
        <v>20</v>
      </c>
      <c r="I12" s="1"/>
      <c r="J12" s="1"/>
    </row>
    <row r="13" spans="2:11" s="2" customFormat="1" ht="16.5" thickTop="1" thickBot="1" x14ac:dyDescent="0.3">
      <c r="B13" s="16">
        <v>2020</v>
      </c>
      <c r="C13" s="18" t="s">
        <v>20</v>
      </c>
      <c r="D13" s="103">
        <f>'Cena za MWh CELKEM'!D13</f>
        <v>1399</v>
      </c>
      <c r="E13" s="29">
        <f>'Cena za MWh CELKEM'!E13</f>
        <v>550</v>
      </c>
      <c r="F13" s="18" t="s">
        <v>20</v>
      </c>
      <c r="I13" s="19"/>
      <c r="J13" s="42"/>
      <c r="K13" s="1"/>
    </row>
    <row r="14" spans="2:11" s="2" customFormat="1" ht="16.5" thickTop="1" thickBot="1" x14ac:dyDescent="0.3">
      <c r="B14" s="16">
        <v>2021</v>
      </c>
      <c r="C14" s="18" t="s">
        <v>20</v>
      </c>
      <c r="D14" s="104"/>
      <c r="E14" s="111">
        <f>'Cena za MWh CELKEM'!E14</f>
        <v>445</v>
      </c>
      <c r="F14" s="18" t="s">
        <v>20</v>
      </c>
      <c r="I14" s="19"/>
      <c r="J14" s="21"/>
      <c r="K14" s="1"/>
    </row>
    <row r="15" spans="2:11" s="2" customFormat="1" ht="16.5" thickTop="1" thickBot="1" x14ac:dyDescent="0.3">
      <c r="B15" s="16">
        <v>2022</v>
      </c>
      <c r="C15" s="18" t="s">
        <v>20</v>
      </c>
      <c r="D15" s="58" t="s">
        <v>20</v>
      </c>
      <c r="E15" s="112"/>
      <c r="F15" s="18" t="s">
        <v>20</v>
      </c>
      <c r="I15" s="19"/>
      <c r="J15" s="21"/>
      <c r="K15" s="1"/>
    </row>
    <row r="16" spans="2:11" ht="46.5" thickTop="1" thickBot="1" x14ac:dyDescent="0.3">
      <c r="B16" s="25" t="s">
        <v>26</v>
      </c>
      <c r="C16" s="27" t="s">
        <v>20</v>
      </c>
      <c r="D16" s="78" t="s">
        <v>20</v>
      </c>
      <c r="E16" s="22">
        <f>E14-E13</f>
        <v>-105</v>
      </c>
      <c r="F16" s="22" t="s">
        <v>20</v>
      </c>
      <c r="G16" s="2"/>
      <c r="H16" s="2"/>
      <c r="I16" s="1"/>
      <c r="J16" s="1"/>
      <c r="K16" s="2"/>
    </row>
    <row r="17" spans="2:11" ht="31.5" customHeight="1" thickTop="1" thickBot="1" x14ac:dyDescent="0.3">
      <c r="B17" s="25" t="s">
        <v>25</v>
      </c>
      <c r="C17" s="27" t="s">
        <v>20</v>
      </c>
      <c r="D17" s="78" t="s">
        <v>20</v>
      </c>
      <c r="E17" s="22">
        <f>PRODUCT(-E16,J9)</f>
        <v>5880</v>
      </c>
      <c r="F17" s="22" t="s">
        <v>20</v>
      </c>
      <c r="G17" s="2"/>
      <c r="H17" s="2"/>
      <c r="I17" s="1"/>
      <c r="J17" s="1"/>
      <c r="K17" s="2"/>
    </row>
    <row r="18" spans="2:11" ht="51.75" customHeight="1" thickTop="1" thickBot="1" x14ac:dyDescent="0.3">
      <c r="B18" s="56" t="s">
        <v>40</v>
      </c>
      <c r="C18" s="50" t="s">
        <v>20</v>
      </c>
      <c r="D18" s="78" t="s">
        <v>20</v>
      </c>
      <c r="E18" s="48" t="str">
        <f>'Cena za MWh CELKEM'!E23</f>
        <v>Pražská plynárenská, a. s.</v>
      </c>
      <c r="F18" s="74" t="s">
        <v>20</v>
      </c>
      <c r="G18" s="2"/>
      <c r="H18" s="2"/>
      <c r="I18" s="2"/>
      <c r="J18" s="2"/>
      <c r="K18" s="2"/>
    </row>
    <row r="19" spans="2:11" ht="15.75" thickTop="1" x14ac:dyDescent="0.25">
      <c r="B19" s="4"/>
      <c r="C19" s="4"/>
      <c r="D19" s="4"/>
      <c r="E19" s="4"/>
      <c r="F19" s="4"/>
      <c r="G19" s="2"/>
      <c r="H19" s="2"/>
      <c r="I19" s="2"/>
      <c r="J19" s="2"/>
      <c r="K19" s="2"/>
    </row>
    <row r="20" spans="2:11" x14ac:dyDescent="0.25">
      <c r="B20" s="2" t="s">
        <v>10</v>
      </c>
      <c r="C20" s="2"/>
      <c r="D20" s="2"/>
      <c r="E20" s="2"/>
      <c r="F20" s="2"/>
      <c r="G20" s="2"/>
      <c r="H20" s="2"/>
      <c r="I20" s="2"/>
      <c r="J20" s="2"/>
      <c r="K20" s="2"/>
    </row>
    <row r="21" spans="2:11" x14ac:dyDescent="0.25">
      <c r="B21" s="2" t="s">
        <v>8</v>
      </c>
      <c r="C21" s="2"/>
      <c r="D21" s="2"/>
      <c r="E21" s="2"/>
      <c r="F21" s="2"/>
      <c r="G21" s="2"/>
      <c r="H21" s="2"/>
      <c r="I21" s="2"/>
      <c r="J21" s="2"/>
      <c r="K21" s="2"/>
    </row>
    <row r="22" spans="2:11" x14ac:dyDescent="0.25">
      <c r="B22" s="5" t="s">
        <v>9</v>
      </c>
      <c r="C22" s="2"/>
      <c r="D22" s="2"/>
      <c r="E22" s="2"/>
      <c r="F22" s="2"/>
      <c r="G22" s="2"/>
      <c r="H22" s="2"/>
      <c r="I22" s="2"/>
      <c r="J22" s="2"/>
      <c r="K22" s="2"/>
    </row>
    <row r="23" spans="2:11" x14ac:dyDescent="0.25">
      <c r="B23" s="5" t="s">
        <v>19</v>
      </c>
      <c r="C23" s="2"/>
      <c r="D23" s="2"/>
      <c r="E23" s="2"/>
      <c r="F23" s="2"/>
      <c r="G23" s="2"/>
      <c r="H23" s="2"/>
      <c r="I23" s="2"/>
      <c r="J23" s="2"/>
      <c r="K23" s="2"/>
    </row>
    <row r="24" spans="2:11" s="2" customFormat="1" x14ac:dyDescent="0.25">
      <c r="B24" s="5" t="s">
        <v>22</v>
      </c>
    </row>
    <row r="25" spans="2:11" s="2" customFormat="1" x14ac:dyDescent="0.25">
      <c r="B25" s="5" t="s">
        <v>28</v>
      </c>
    </row>
    <row r="26" spans="2:11" s="2" customFormat="1" x14ac:dyDescent="0.25">
      <c r="B26" s="5" t="s">
        <v>39</v>
      </c>
    </row>
    <row r="27" spans="2:11" s="2" customFormat="1" x14ac:dyDescent="0.25">
      <c r="B27" s="5"/>
    </row>
    <row r="28" spans="2:11" x14ac:dyDescent="0.25">
      <c r="B28" s="12" t="s">
        <v>17</v>
      </c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5">
      <c r="B29" s="1" t="s">
        <v>11</v>
      </c>
      <c r="C29" s="2" t="s">
        <v>14</v>
      </c>
      <c r="D29" s="2"/>
      <c r="E29" s="2"/>
      <c r="F29" s="2"/>
      <c r="G29" s="2"/>
      <c r="H29" s="2"/>
      <c r="I29" s="2"/>
      <c r="J29" s="2"/>
      <c r="K29" s="2"/>
    </row>
    <row r="30" spans="2:11" x14ac:dyDescent="0.25">
      <c r="B30" s="1" t="s">
        <v>12</v>
      </c>
      <c r="C30" s="2" t="s">
        <v>15</v>
      </c>
      <c r="D30" s="2"/>
      <c r="E30" s="2"/>
      <c r="F30" s="2"/>
      <c r="G30" s="2"/>
      <c r="H30" s="2"/>
      <c r="I30" s="2"/>
      <c r="J30" s="2"/>
      <c r="K30" s="2"/>
    </row>
    <row r="31" spans="2:11" x14ac:dyDescent="0.25">
      <c r="B31" s="1" t="s">
        <v>13</v>
      </c>
      <c r="C31" s="2" t="s">
        <v>16</v>
      </c>
      <c r="D31" s="2"/>
      <c r="E31" s="2"/>
      <c r="F31" s="2"/>
      <c r="G31" s="2"/>
      <c r="H31" s="2"/>
      <c r="I31" s="2"/>
      <c r="J31" s="2"/>
      <c r="K31" s="2"/>
    </row>
  </sheetData>
  <mergeCells count="6">
    <mergeCell ref="C4:D4"/>
    <mergeCell ref="E4:F4"/>
    <mergeCell ref="B5:B6"/>
    <mergeCell ref="I6:K6"/>
    <mergeCell ref="D13:D14"/>
    <mergeCell ref="E14:E1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workbookViewId="0">
      <selection activeCell="J10" sqref="J10"/>
    </sheetView>
  </sheetViews>
  <sheetFormatPr defaultRowHeight="15" x14ac:dyDescent="0.25"/>
  <cols>
    <col min="1" max="1" width="6.85546875" style="2" customWidth="1"/>
    <col min="2" max="2" width="17.5703125" customWidth="1"/>
    <col min="3" max="3" width="12" customWidth="1"/>
    <col min="4" max="4" width="17.42578125" customWidth="1"/>
    <col min="5" max="5" width="13.5703125" customWidth="1"/>
    <col min="6" max="6" width="14.5703125" customWidth="1"/>
    <col min="9" max="9" width="5.7109375" customWidth="1"/>
    <col min="10" max="10" width="9.85546875" customWidth="1"/>
    <col min="11" max="11" width="7" customWidth="1"/>
  </cols>
  <sheetData>
    <row r="2" spans="2:12" ht="15.75" x14ac:dyDescent="0.25">
      <c r="B2" s="10" t="s">
        <v>35</v>
      </c>
      <c r="C2" s="11"/>
      <c r="D2" s="11"/>
      <c r="E2" s="11"/>
      <c r="F2" s="2"/>
      <c r="G2" s="2"/>
      <c r="H2" s="2"/>
      <c r="I2" s="2"/>
      <c r="J2" s="2"/>
      <c r="K2" s="2"/>
      <c r="L2" s="2"/>
    </row>
    <row r="3" spans="2:12" ht="15.75" thickBot="1" x14ac:dyDescent="0.3">
      <c r="B3" s="3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6.5" thickTop="1" thickBot="1" x14ac:dyDescent="0.3">
      <c r="B4" s="6"/>
      <c r="C4" s="81" t="s">
        <v>6</v>
      </c>
      <c r="D4" s="81"/>
      <c r="E4" s="107" t="s">
        <v>7</v>
      </c>
      <c r="F4" s="107"/>
      <c r="G4" s="2"/>
      <c r="H4" s="2"/>
      <c r="I4" s="1"/>
      <c r="J4" s="2"/>
      <c r="K4" s="2"/>
      <c r="L4" s="2"/>
    </row>
    <row r="5" spans="2:12" ht="16.5" thickTop="1" thickBot="1" x14ac:dyDescent="0.3">
      <c r="B5" s="83" t="s">
        <v>2</v>
      </c>
      <c r="C5" s="14" t="s">
        <v>0</v>
      </c>
      <c r="D5" s="14" t="s">
        <v>1</v>
      </c>
      <c r="E5" s="14" t="s">
        <v>3</v>
      </c>
      <c r="F5" s="14" t="s">
        <v>4</v>
      </c>
      <c r="G5" s="2"/>
      <c r="H5" s="2"/>
      <c r="I5" s="13"/>
      <c r="J5" s="2"/>
      <c r="K5" s="2"/>
      <c r="L5" s="2"/>
    </row>
    <row r="6" spans="2:12" ht="31.5" thickTop="1" thickBot="1" x14ac:dyDescent="0.3">
      <c r="B6" s="83"/>
      <c r="C6" s="25" t="s">
        <v>20</v>
      </c>
      <c r="D6" s="8" t="s">
        <v>5</v>
      </c>
      <c r="E6" s="25" t="s">
        <v>20</v>
      </c>
      <c r="F6" s="25" t="s">
        <v>20</v>
      </c>
      <c r="G6" s="2"/>
      <c r="H6" s="2"/>
      <c r="I6" s="84" t="s">
        <v>18</v>
      </c>
      <c r="J6" s="85"/>
      <c r="K6" s="85"/>
      <c r="L6" s="2"/>
    </row>
    <row r="7" spans="2:12" ht="16.5" thickTop="1" thickBot="1" x14ac:dyDescent="0.3">
      <c r="B7" s="9">
        <v>2014</v>
      </c>
      <c r="C7" s="26" t="s">
        <v>20</v>
      </c>
      <c r="D7" s="17">
        <v>989</v>
      </c>
      <c r="E7" s="26" t="s">
        <v>20</v>
      </c>
      <c r="F7" s="26" t="s">
        <v>20</v>
      </c>
      <c r="G7" s="2"/>
      <c r="H7" s="2"/>
      <c r="I7" s="1"/>
      <c r="J7" s="2"/>
      <c r="K7" s="2"/>
      <c r="L7" s="2"/>
    </row>
    <row r="8" spans="2:12" ht="16.5" thickTop="1" thickBot="1" x14ac:dyDescent="0.3">
      <c r="B8" s="9">
        <v>2015</v>
      </c>
      <c r="C8" s="22" t="s">
        <v>20</v>
      </c>
      <c r="D8" s="28">
        <v>969</v>
      </c>
      <c r="E8" s="22" t="s">
        <v>20</v>
      </c>
      <c r="F8" s="22" t="s">
        <v>20</v>
      </c>
      <c r="G8" s="2"/>
      <c r="H8" s="2"/>
      <c r="I8" s="70"/>
      <c r="J8" s="68"/>
      <c r="K8" s="66"/>
      <c r="L8" s="2"/>
    </row>
    <row r="9" spans="2:12" ht="16.5" thickTop="1" thickBot="1" x14ac:dyDescent="0.3">
      <c r="B9" s="9">
        <v>2016</v>
      </c>
      <c r="C9" s="22" t="s">
        <v>20</v>
      </c>
      <c r="D9" s="29">
        <v>889</v>
      </c>
      <c r="E9" s="22" t="s">
        <v>20</v>
      </c>
      <c r="F9" s="22" t="s">
        <v>20</v>
      </c>
      <c r="G9" s="2"/>
      <c r="H9" s="2"/>
      <c r="I9" s="37" t="s">
        <v>4</v>
      </c>
      <c r="J9" s="39">
        <v>85440</v>
      </c>
      <c r="K9" s="36" t="s">
        <v>21</v>
      </c>
      <c r="L9" s="2"/>
    </row>
    <row r="10" spans="2:12" s="2" customFormat="1" ht="16.5" thickTop="1" thickBot="1" x14ac:dyDescent="0.3">
      <c r="B10" s="16">
        <v>2017</v>
      </c>
      <c r="C10" s="22" t="s">
        <v>20</v>
      </c>
      <c r="D10" s="30">
        <v>772</v>
      </c>
      <c r="E10" s="22" t="s">
        <v>20</v>
      </c>
      <c r="F10" s="22" t="s">
        <v>20</v>
      </c>
      <c r="I10" s="61"/>
      <c r="J10" s="62"/>
      <c r="K10" s="61"/>
    </row>
    <row r="11" spans="2:12" s="2" customFormat="1" ht="16.5" thickTop="1" thickBot="1" x14ac:dyDescent="0.3">
      <c r="B11" s="16">
        <v>2018</v>
      </c>
      <c r="C11" s="22" t="s">
        <v>20</v>
      </c>
      <c r="D11" s="40">
        <f>'Cena za MWh CELKEM'!D11</f>
        <v>832</v>
      </c>
      <c r="E11" s="22" t="s">
        <v>20</v>
      </c>
      <c r="F11" s="22">
        <v>0</v>
      </c>
      <c r="I11" s="1"/>
      <c r="J11" s="1"/>
    </row>
    <row r="12" spans="2:12" s="2" customFormat="1" ht="16.5" thickTop="1" thickBot="1" x14ac:dyDescent="0.3">
      <c r="B12" s="16">
        <v>2019</v>
      </c>
      <c r="C12" s="22" t="s">
        <v>20</v>
      </c>
      <c r="D12" s="40">
        <f>'Cena za MWh CELKEM'!D12</f>
        <v>1065</v>
      </c>
      <c r="E12" s="18" t="s">
        <v>20</v>
      </c>
      <c r="F12" s="18">
        <f>'Cena za MWh CELKEM'!F12</f>
        <v>509</v>
      </c>
      <c r="I12" s="1"/>
      <c r="J12" s="1"/>
    </row>
    <row r="13" spans="2:12" s="2" customFormat="1" ht="16.5" thickTop="1" thickBot="1" x14ac:dyDescent="0.3">
      <c r="B13" s="16">
        <v>2020</v>
      </c>
      <c r="C13" s="22" t="s">
        <v>20</v>
      </c>
      <c r="D13" s="103">
        <f>'Cena za MWh CELKEM'!D13</f>
        <v>1399</v>
      </c>
      <c r="E13" s="22" t="s">
        <v>20</v>
      </c>
      <c r="F13" s="29">
        <f>'Cena za MWh CELKEM'!F13</f>
        <v>545</v>
      </c>
      <c r="I13" s="19"/>
      <c r="J13" s="42"/>
      <c r="K13" s="1"/>
    </row>
    <row r="14" spans="2:12" s="2" customFormat="1" ht="16.5" thickTop="1" thickBot="1" x14ac:dyDescent="0.3">
      <c r="B14" s="16">
        <v>2021</v>
      </c>
      <c r="C14" s="22" t="s">
        <v>20</v>
      </c>
      <c r="D14" s="104"/>
      <c r="E14" s="22" t="s">
        <v>20</v>
      </c>
      <c r="F14" s="111">
        <f>'Cena za MWh CELKEM'!F14</f>
        <v>445</v>
      </c>
      <c r="I14" s="19"/>
      <c r="J14" s="21"/>
      <c r="K14" s="1"/>
    </row>
    <row r="15" spans="2:12" s="2" customFormat="1" ht="16.5" thickTop="1" thickBot="1" x14ac:dyDescent="0.3">
      <c r="B15" s="16">
        <v>2022</v>
      </c>
      <c r="C15" s="22" t="s">
        <v>20</v>
      </c>
      <c r="D15" s="58" t="s">
        <v>20</v>
      </c>
      <c r="E15" s="22" t="s">
        <v>20</v>
      </c>
      <c r="F15" s="112"/>
      <c r="I15" s="19"/>
      <c r="J15" s="21"/>
      <c r="K15" s="1"/>
    </row>
    <row r="16" spans="2:12" ht="31.5" thickTop="1" thickBot="1" x14ac:dyDescent="0.3">
      <c r="B16" s="25" t="s">
        <v>24</v>
      </c>
      <c r="C16" s="27" t="s">
        <v>20</v>
      </c>
      <c r="D16" s="18" t="s">
        <v>20</v>
      </c>
      <c r="E16" s="22" t="s">
        <v>20</v>
      </c>
      <c r="F16" s="22">
        <f>F14-F13</f>
        <v>-100</v>
      </c>
      <c r="G16" s="2"/>
      <c r="H16" s="2"/>
      <c r="I16" s="1"/>
      <c r="J16" s="1"/>
      <c r="K16" s="2"/>
      <c r="L16" s="2"/>
    </row>
    <row r="17" spans="2:12" ht="30.75" customHeight="1" thickTop="1" thickBot="1" x14ac:dyDescent="0.3">
      <c r="B17" s="25" t="s">
        <v>25</v>
      </c>
      <c r="C17" s="27" t="s">
        <v>20</v>
      </c>
      <c r="D17" s="18" t="s">
        <v>20</v>
      </c>
      <c r="E17" s="22" t="s">
        <v>20</v>
      </c>
      <c r="F17" s="22">
        <f>PRODUCT(-F16,J9)</f>
        <v>8544000</v>
      </c>
      <c r="G17" s="2"/>
      <c r="H17" s="2"/>
      <c r="I17" s="1"/>
      <c r="J17" s="1"/>
      <c r="K17" s="2"/>
      <c r="L17" s="2"/>
    </row>
    <row r="18" spans="2:12" ht="49.5" customHeight="1" thickTop="1" thickBot="1" x14ac:dyDescent="0.3">
      <c r="B18" s="56" t="s">
        <v>40</v>
      </c>
      <c r="C18" s="51" t="s">
        <v>20</v>
      </c>
      <c r="D18" s="72" t="s">
        <v>20</v>
      </c>
      <c r="E18" s="54" t="s">
        <v>20</v>
      </c>
      <c r="F18" s="47" t="str">
        <f>'Cena za MWh CELKEM'!F23</f>
        <v>Pražská plynárenská, a. s.</v>
      </c>
      <c r="G18" s="2"/>
      <c r="H18" s="2"/>
      <c r="I18" s="2"/>
      <c r="J18" s="2"/>
      <c r="K18" s="2"/>
      <c r="L18" s="2"/>
    </row>
    <row r="19" spans="2:12" ht="15.75" thickTop="1" x14ac:dyDescent="0.25">
      <c r="B19" s="4"/>
      <c r="C19" s="4"/>
      <c r="D19" s="4"/>
      <c r="E19" s="4"/>
      <c r="F19" s="4"/>
      <c r="G19" s="2"/>
      <c r="H19" s="2"/>
      <c r="I19" s="2"/>
      <c r="J19" s="2"/>
      <c r="K19" s="2"/>
      <c r="L19" s="2"/>
    </row>
    <row r="20" spans="2:12" x14ac:dyDescent="0.25">
      <c r="B20" s="2" t="s">
        <v>10</v>
      </c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" t="s">
        <v>8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5" t="s">
        <v>9</v>
      </c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5" t="s">
        <v>19</v>
      </c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s="2" customFormat="1" x14ac:dyDescent="0.25">
      <c r="B24" s="5" t="s">
        <v>22</v>
      </c>
    </row>
    <row r="25" spans="2:12" s="2" customFormat="1" x14ac:dyDescent="0.25">
      <c r="B25" s="5" t="s">
        <v>28</v>
      </c>
    </row>
    <row r="26" spans="2:12" s="2" customFormat="1" x14ac:dyDescent="0.25">
      <c r="B26" s="5" t="s">
        <v>39</v>
      </c>
    </row>
    <row r="27" spans="2:12" s="2" customFormat="1" x14ac:dyDescent="0.25">
      <c r="B27" s="5"/>
    </row>
    <row r="28" spans="2:12" x14ac:dyDescent="0.25">
      <c r="B28" s="1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2" x14ac:dyDescent="0.25">
      <c r="B29" s="1" t="s">
        <v>11</v>
      </c>
      <c r="C29" s="2" t="s">
        <v>14</v>
      </c>
      <c r="D29" s="2"/>
      <c r="E29" s="2"/>
      <c r="F29" s="2"/>
      <c r="G29" s="2"/>
      <c r="H29" s="2"/>
      <c r="I29" s="2"/>
      <c r="J29" s="2"/>
      <c r="K29" s="2"/>
      <c r="L29" s="2"/>
    </row>
    <row r="30" spans="2:12" x14ac:dyDescent="0.25">
      <c r="B30" s="1" t="s">
        <v>12</v>
      </c>
      <c r="C30" s="2" t="s">
        <v>15</v>
      </c>
      <c r="D30" s="2"/>
      <c r="E30" s="2"/>
      <c r="F30" s="2"/>
      <c r="G30" s="2"/>
      <c r="H30" s="2"/>
      <c r="I30" s="2"/>
      <c r="J30" s="2"/>
      <c r="K30" s="2"/>
      <c r="L30" s="2"/>
    </row>
    <row r="31" spans="2:12" x14ac:dyDescent="0.25">
      <c r="B31" s="1" t="s">
        <v>13</v>
      </c>
      <c r="C31" s="2" t="s">
        <v>16</v>
      </c>
      <c r="D31" s="2"/>
      <c r="E31" s="2"/>
      <c r="F31" s="2"/>
      <c r="G31" s="2"/>
      <c r="H31" s="2"/>
      <c r="I31" s="2"/>
      <c r="J31" s="2"/>
      <c r="K31" s="2"/>
      <c r="L31" s="2"/>
    </row>
  </sheetData>
  <mergeCells count="6">
    <mergeCell ref="C4:D4"/>
    <mergeCell ref="E4:F4"/>
    <mergeCell ref="B5:B6"/>
    <mergeCell ref="I6:K6"/>
    <mergeCell ref="D13:D14"/>
    <mergeCell ref="F14:F15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workbookViewId="0">
      <selection activeCell="E16" sqref="E16"/>
    </sheetView>
  </sheetViews>
  <sheetFormatPr defaultRowHeight="15" x14ac:dyDescent="0.25"/>
  <cols>
    <col min="1" max="1" width="6" style="2" customWidth="1"/>
    <col min="2" max="2" width="15.7109375" customWidth="1"/>
    <col min="3" max="3" width="13.28515625" customWidth="1"/>
    <col min="4" max="4" width="13.42578125" customWidth="1"/>
    <col min="5" max="5" width="13" customWidth="1"/>
    <col min="6" max="6" width="13.28515625" customWidth="1"/>
    <col min="9" max="9" width="5.140625" customWidth="1"/>
    <col min="10" max="10" width="7.85546875" customWidth="1"/>
    <col min="11" max="11" width="6.5703125" customWidth="1"/>
  </cols>
  <sheetData>
    <row r="2" spans="2:11" ht="15.75" x14ac:dyDescent="0.25">
      <c r="B2" s="10" t="s">
        <v>36</v>
      </c>
      <c r="C2" s="11"/>
      <c r="D2" s="11"/>
      <c r="E2" s="11"/>
      <c r="F2" s="2"/>
      <c r="G2" s="2"/>
      <c r="H2" s="2"/>
      <c r="I2" s="2"/>
      <c r="J2" s="2"/>
      <c r="K2" s="2"/>
    </row>
    <row r="3" spans="2:11" ht="15.75" thickBot="1" x14ac:dyDescent="0.3">
      <c r="B3" s="3"/>
      <c r="C3" s="2"/>
      <c r="D3" s="2"/>
      <c r="E3" s="2"/>
      <c r="F3" s="2"/>
      <c r="G3" s="2"/>
      <c r="H3" s="2"/>
      <c r="I3" s="2"/>
      <c r="J3" s="2"/>
      <c r="K3" s="2"/>
    </row>
    <row r="4" spans="2:11" ht="16.5" thickTop="1" thickBot="1" x14ac:dyDescent="0.3">
      <c r="B4" s="6"/>
      <c r="C4" s="81" t="s">
        <v>6</v>
      </c>
      <c r="D4" s="81"/>
      <c r="E4" s="107" t="s">
        <v>7</v>
      </c>
      <c r="F4" s="107"/>
      <c r="G4" s="2"/>
      <c r="H4" s="2"/>
      <c r="I4" s="1"/>
      <c r="J4" s="2"/>
      <c r="K4" s="2"/>
    </row>
    <row r="5" spans="2:11" ht="16.5" thickTop="1" thickBot="1" x14ac:dyDescent="0.3">
      <c r="B5" s="83" t="s">
        <v>2</v>
      </c>
      <c r="C5" s="14" t="s">
        <v>0</v>
      </c>
      <c r="D5" s="14" t="s">
        <v>1</v>
      </c>
      <c r="E5" s="14" t="s">
        <v>3</v>
      </c>
      <c r="F5" s="14" t="s">
        <v>4</v>
      </c>
      <c r="G5" s="2"/>
      <c r="H5" s="2"/>
      <c r="I5" s="13"/>
      <c r="J5" s="2"/>
      <c r="K5" s="2"/>
    </row>
    <row r="6" spans="2:11" ht="31.5" thickTop="1" thickBot="1" x14ac:dyDescent="0.3">
      <c r="B6" s="83"/>
      <c r="C6" s="8" t="s">
        <v>5</v>
      </c>
      <c r="D6" s="8" t="s">
        <v>5</v>
      </c>
      <c r="E6" s="8" t="s">
        <v>5</v>
      </c>
      <c r="F6" s="8" t="s">
        <v>5</v>
      </c>
      <c r="G6" s="2"/>
      <c r="H6" s="2"/>
      <c r="I6" s="84" t="s">
        <v>18</v>
      </c>
      <c r="J6" s="85"/>
      <c r="K6" s="85"/>
    </row>
    <row r="7" spans="2:11" ht="16.5" thickTop="1" thickBot="1" x14ac:dyDescent="0.3">
      <c r="B7" s="9">
        <v>2014</v>
      </c>
      <c r="C7" s="26" t="s">
        <v>20</v>
      </c>
      <c r="D7" s="26" t="s">
        <v>20</v>
      </c>
      <c r="E7" s="17">
        <v>706</v>
      </c>
      <c r="F7" s="26" t="s">
        <v>20</v>
      </c>
      <c r="G7" s="2"/>
      <c r="H7" s="2"/>
      <c r="I7" s="37" t="s">
        <v>3</v>
      </c>
      <c r="J7" s="39">
        <v>2287</v>
      </c>
      <c r="K7" s="36" t="s">
        <v>21</v>
      </c>
    </row>
    <row r="8" spans="2:11" ht="16.5" thickTop="1" thickBot="1" x14ac:dyDescent="0.3">
      <c r="B8" s="9">
        <v>2015</v>
      </c>
      <c r="C8" s="30" t="s">
        <v>20</v>
      </c>
      <c r="D8" s="30" t="s">
        <v>20</v>
      </c>
      <c r="E8" s="28">
        <v>705</v>
      </c>
      <c r="F8" s="30" t="s">
        <v>20</v>
      </c>
      <c r="G8" s="2"/>
      <c r="H8" s="2"/>
      <c r="I8" s="1"/>
      <c r="J8" s="2"/>
      <c r="K8" s="2"/>
    </row>
    <row r="9" spans="2:11" ht="16.5" thickTop="1" thickBot="1" x14ac:dyDescent="0.3">
      <c r="B9" s="9">
        <v>2016</v>
      </c>
      <c r="C9" s="30" t="s">
        <v>20</v>
      </c>
      <c r="D9" s="30" t="s">
        <v>20</v>
      </c>
      <c r="E9" s="29">
        <v>618</v>
      </c>
      <c r="F9" s="30" t="s">
        <v>20</v>
      </c>
      <c r="G9" s="2"/>
      <c r="H9" s="2"/>
      <c r="I9" s="19"/>
      <c r="J9" s="23"/>
      <c r="K9" s="1"/>
    </row>
    <row r="10" spans="2:11" s="2" customFormat="1" ht="16.5" thickTop="1" thickBot="1" x14ac:dyDescent="0.3">
      <c r="B10" s="16">
        <v>2017</v>
      </c>
      <c r="C10" s="30" t="s">
        <v>20</v>
      </c>
      <c r="D10" s="30" t="s">
        <v>20</v>
      </c>
      <c r="E10" s="30">
        <v>469</v>
      </c>
      <c r="F10" s="30" t="s">
        <v>20</v>
      </c>
      <c r="I10" s="1"/>
      <c r="J10" s="1"/>
    </row>
    <row r="11" spans="2:11" s="2" customFormat="1" ht="16.5" thickTop="1" thickBot="1" x14ac:dyDescent="0.3">
      <c r="B11" s="16">
        <v>2018</v>
      </c>
      <c r="C11" s="30" t="s">
        <v>20</v>
      </c>
      <c r="D11" s="30" t="s">
        <v>20</v>
      </c>
      <c r="E11" s="40">
        <f>'Cena za MWh CELKEM'!E11</f>
        <v>467</v>
      </c>
      <c r="F11" s="30" t="s">
        <v>20</v>
      </c>
      <c r="I11" s="1"/>
      <c r="J11" s="1"/>
    </row>
    <row r="12" spans="2:11" s="2" customFormat="1" ht="16.5" thickTop="1" thickBot="1" x14ac:dyDescent="0.3">
      <c r="B12" s="16">
        <v>2019</v>
      </c>
      <c r="C12" s="30" t="s">
        <v>20</v>
      </c>
      <c r="D12" s="30" t="s">
        <v>20</v>
      </c>
      <c r="E12" s="40">
        <f>'Cena za MWh CELKEM'!E12</f>
        <v>512</v>
      </c>
      <c r="F12" s="30" t="s">
        <v>20</v>
      </c>
      <c r="I12" s="1"/>
      <c r="J12" s="1"/>
    </row>
    <row r="13" spans="2:11" s="2" customFormat="1" ht="16.5" thickTop="1" thickBot="1" x14ac:dyDescent="0.3">
      <c r="B13" s="16">
        <v>2020</v>
      </c>
      <c r="C13" s="113" t="s">
        <v>20</v>
      </c>
      <c r="D13" s="113" t="s">
        <v>20</v>
      </c>
      <c r="E13" s="29">
        <f>'Cena za MWh CELKEM'!E13</f>
        <v>550</v>
      </c>
      <c r="F13" s="30" t="s">
        <v>20</v>
      </c>
      <c r="I13" s="19"/>
      <c r="J13" s="42"/>
      <c r="K13" s="1"/>
    </row>
    <row r="14" spans="2:11" s="2" customFormat="1" ht="16.5" thickTop="1" thickBot="1" x14ac:dyDescent="0.3">
      <c r="B14" s="16">
        <v>2021</v>
      </c>
      <c r="C14" s="114"/>
      <c r="D14" s="114"/>
      <c r="E14" s="111">
        <f>'Cena za MWh CELKEM'!E14</f>
        <v>445</v>
      </c>
      <c r="F14" s="30" t="s">
        <v>20</v>
      </c>
      <c r="I14" s="19"/>
      <c r="J14" s="21"/>
      <c r="K14" s="1"/>
    </row>
    <row r="15" spans="2:11" s="2" customFormat="1" ht="16.5" thickTop="1" thickBot="1" x14ac:dyDescent="0.3">
      <c r="B15" s="16">
        <v>2022</v>
      </c>
      <c r="C15" s="59" t="s">
        <v>20</v>
      </c>
      <c r="D15" s="59" t="s">
        <v>20</v>
      </c>
      <c r="E15" s="112"/>
      <c r="F15" s="30"/>
      <c r="I15" s="19"/>
      <c r="J15" s="21"/>
      <c r="K15" s="1"/>
    </row>
    <row r="16" spans="2:11" ht="46.5" thickTop="1" thickBot="1" x14ac:dyDescent="0.3">
      <c r="B16" s="25" t="s">
        <v>26</v>
      </c>
      <c r="C16" s="27" t="s">
        <v>20</v>
      </c>
      <c r="D16" s="22" t="s">
        <v>20</v>
      </c>
      <c r="E16" s="22">
        <f>E14-E13</f>
        <v>-105</v>
      </c>
      <c r="F16" s="22" t="s">
        <v>20</v>
      </c>
      <c r="G16" s="2"/>
      <c r="H16" s="2"/>
      <c r="I16" s="1"/>
      <c r="J16" s="1"/>
      <c r="K16" s="2"/>
    </row>
    <row r="17" spans="2:11" ht="30" customHeight="1" thickTop="1" thickBot="1" x14ac:dyDescent="0.3">
      <c r="B17" s="25" t="s">
        <v>25</v>
      </c>
      <c r="C17" s="27" t="s">
        <v>20</v>
      </c>
      <c r="D17" s="22" t="s">
        <v>20</v>
      </c>
      <c r="E17" s="22">
        <f>PRODUCT(-E16,J7)</f>
        <v>240135</v>
      </c>
      <c r="F17" s="22" t="s">
        <v>20</v>
      </c>
      <c r="G17" s="2"/>
      <c r="H17" s="2"/>
      <c r="I17" s="1"/>
      <c r="J17" s="1"/>
      <c r="K17" s="2"/>
    </row>
    <row r="18" spans="2:11" ht="51" customHeight="1" thickTop="1" thickBot="1" x14ac:dyDescent="0.3">
      <c r="B18" s="56" t="s">
        <v>40</v>
      </c>
      <c r="C18" s="31" t="s">
        <v>20</v>
      </c>
      <c r="D18" s="30" t="s">
        <v>20</v>
      </c>
      <c r="E18" s="48" t="str">
        <f>'Cena za MWh CELKEM'!E23</f>
        <v>Pražská plynárenská, a. s.</v>
      </c>
      <c r="F18" s="30" t="s">
        <v>20</v>
      </c>
      <c r="G18" s="2"/>
      <c r="H18" s="2"/>
      <c r="I18" s="2"/>
      <c r="J18" s="2"/>
      <c r="K18" s="2"/>
    </row>
    <row r="19" spans="2:11" ht="15.75" thickTop="1" x14ac:dyDescent="0.25">
      <c r="B19" s="4"/>
      <c r="C19" s="4"/>
      <c r="D19" s="4"/>
      <c r="E19" s="4"/>
      <c r="F19" s="4"/>
      <c r="G19" s="2"/>
      <c r="H19" s="2"/>
      <c r="I19" s="2"/>
      <c r="J19" s="2"/>
      <c r="K19" s="2"/>
    </row>
    <row r="20" spans="2:11" x14ac:dyDescent="0.25">
      <c r="B20" s="2" t="s">
        <v>10</v>
      </c>
      <c r="C20" s="2"/>
      <c r="D20" s="2"/>
      <c r="E20" s="2"/>
      <c r="F20" s="2"/>
      <c r="G20" s="2"/>
      <c r="H20" s="2"/>
      <c r="I20" s="2"/>
      <c r="J20" s="2"/>
      <c r="K20" s="2"/>
    </row>
    <row r="21" spans="2:11" x14ac:dyDescent="0.25">
      <c r="B21" s="2" t="s">
        <v>8</v>
      </c>
      <c r="C21" s="2"/>
      <c r="D21" s="2"/>
      <c r="E21" s="2"/>
      <c r="F21" s="2"/>
      <c r="G21" s="2"/>
      <c r="H21" s="2"/>
      <c r="I21" s="2"/>
      <c r="J21" s="2"/>
      <c r="K21" s="2"/>
    </row>
    <row r="22" spans="2:11" x14ac:dyDescent="0.25">
      <c r="B22" s="5" t="s">
        <v>9</v>
      </c>
      <c r="C22" s="2"/>
      <c r="D22" s="2"/>
      <c r="E22" s="2"/>
      <c r="F22" s="2"/>
      <c r="G22" s="2"/>
      <c r="H22" s="2"/>
      <c r="I22" s="2"/>
      <c r="J22" s="2"/>
      <c r="K22" s="2"/>
    </row>
    <row r="23" spans="2:11" s="2" customFormat="1" x14ac:dyDescent="0.25">
      <c r="B23" s="5" t="s">
        <v>19</v>
      </c>
    </row>
    <row r="24" spans="2:11" s="2" customFormat="1" x14ac:dyDescent="0.25">
      <c r="B24" s="5" t="s">
        <v>22</v>
      </c>
    </row>
    <row r="25" spans="2:11" s="2" customFormat="1" x14ac:dyDescent="0.25">
      <c r="B25" s="5" t="s">
        <v>28</v>
      </c>
    </row>
    <row r="26" spans="2:11" x14ac:dyDescent="0.25">
      <c r="B26" s="5" t="s">
        <v>39</v>
      </c>
      <c r="C26" s="2"/>
      <c r="D26" s="2"/>
      <c r="E26" s="2"/>
      <c r="F26" s="2"/>
      <c r="G26" s="2"/>
      <c r="H26" s="2"/>
      <c r="I26" s="2"/>
      <c r="J26" s="2"/>
      <c r="K26" s="2"/>
    </row>
    <row r="27" spans="2:11" s="2" customFormat="1" x14ac:dyDescent="0.25">
      <c r="B27" s="5"/>
    </row>
    <row r="28" spans="2:11" x14ac:dyDescent="0.25">
      <c r="B28" s="12" t="s">
        <v>17</v>
      </c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5">
      <c r="B29" s="1" t="s">
        <v>11</v>
      </c>
      <c r="C29" s="2" t="s">
        <v>14</v>
      </c>
      <c r="D29" s="2"/>
      <c r="E29" s="2"/>
      <c r="F29" s="2"/>
      <c r="G29" s="2"/>
      <c r="H29" s="2"/>
      <c r="I29" s="2"/>
      <c r="J29" s="2"/>
      <c r="K29" s="2"/>
    </row>
    <row r="30" spans="2:11" x14ac:dyDescent="0.25">
      <c r="B30" s="1" t="s">
        <v>12</v>
      </c>
      <c r="C30" s="2" t="s">
        <v>15</v>
      </c>
      <c r="D30" s="2"/>
      <c r="E30" s="2"/>
      <c r="F30" s="2"/>
      <c r="G30" s="2"/>
      <c r="H30" s="2"/>
      <c r="I30" s="2"/>
      <c r="J30" s="2"/>
      <c r="K30" s="2"/>
    </row>
    <row r="31" spans="2:11" x14ac:dyDescent="0.25">
      <c r="B31" s="1" t="s">
        <v>13</v>
      </c>
      <c r="C31" s="2" t="s">
        <v>16</v>
      </c>
      <c r="D31" s="2"/>
      <c r="E31" s="2"/>
      <c r="F31" s="2"/>
      <c r="G31" s="2"/>
      <c r="H31" s="2"/>
      <c r="I31" s="2"/>
      <c r="J31" s="2"/>
      <c r="K31" s="2"/>
    </row>
  </sheetData>
  <mergeCells count="7">
    <mergeCell ref="C4:D4"/>
    <mergeCell ref="E4:F4"/>
    <mergeCell ref="B5:B6"/>
    <mergeCell ref="I6:K6"/>
    <mergeCell ref="C13:C14"/>
    <mergeCell ref="D13:D14"/>
    <mergeCell ref="E14:E15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workbookViewId="0">
      <selection activeCell="E14" sqref="E14:E15"/>
    </sheetView>
  </sheetViews>
  <sheetFormatPr defaultRowHeight="15" x14ac:dyDescent="0.25"/>
  <cols>
    <col min="1" max="1" width="4.5703125" style="2" customWidth="1"/>
    <col min="2" max="2" width="17.85546875" style="2" customWidth="1"/>
    <col min="3" max="3" width="16.7109375" style="2" customWidth="1"/>
    <col min="4" max="4" width="16.140625" style="2" customWidth="1"/>
    <col min="5" max="5" width="15.85546875" style="2" customWidth="1"/>
    <col min="6" max="6" width="17.42578125" style="2" customWidth="1"/>
    <col min="7" max="8" width="9.140625" style="2"/>
    <col min="9" max="9" width="5.5703125" style="2" customWidth="1"/>
    <col min="10" max="16384" width="9.140625" style="2"/>
  </cols>
  <sheetData>
    <row r="1" spans="2:12" ht="5.25" customHeight="1" x14ac:dyDescent="0.25"/>
    <row r="2" spans="2:12" ht="15.75" x14ac:dyDescent="0.25">
      <c r="B2" s="10" t="s">
        <v>37</v>
      </c>
      <c r="C2" s="11"/>
      <c r="D2" s="11"/>
      <c r="E2" s="11"/>
    </row>
    <row r="3" spans="2:12" ht="5.25" customHeight="1" thickBot="1" x14ac:dyDescent="0.3">
      <c r="B3" s="3"/>
    </row>
    <row r="4" spans="2:12" ht="16.5" thickTop="1" thickBot="1" x14ac:dyDescent="0.3">
      <c r="B4" s="6"/>
      <c r="C4" s="81" t="s">
        <v>6</v>
      </c>
      <c r="D4" s="81"/>
      <c r="E4" s="107" t="s">
        <v>7</v>
      </c>
      <c r="F4" s="107"/>
      <c r="I4" s="1"/>
    </row>
    <row r="5" spans="2:12" ht="16.5" thickTop="1" thickBot="1" x14ac:dyDescent="0.3">
      <c r="B5" s="83" t="s">
        <v>2</v>
      </c>
      <c r="C5" s="15" t="s">
        <v>0</v>
      </c>
      <c r="D5" s="15" t="s">
        <v>1</v>
      </c>
      <c r="E5" s="15" t="s">
        <v>3</v>
      </c>
      <c r="F5" s="15" t="s">
        <v>4</v>
      </c>
      <c r="I5" s="13"/>
    </row>
    <row r="6" spans="2:12" ht="31.5" thickTop="1" thickBot="1" x14ac:dyDescent="0.3">
      <c r="B6" s="83"/>
      <c r="C6" s="8" t="s">
        <v>5</v>
      </c>
      <c r="D6" s="8" t="s">
        <v>5</v>
      </c>
      <c r="E6" s="8" t="s">
        <v>5</v>
      </c>
      <c r="F6" s="8" t="s">
        <v>5</v>
      </c>
      <c r="I6" s="84" t="s">
        <v>18</v>
      </c>
      <c r="J6" s="108"/>
      <c r="K6" s="85"/>
      <c r="L6" s="85"/>
    </row>
    <row r="7" spans="2:12" ht="16.5" thickTop="1" thickBot="1" x14ac:dyDescent="0.3">
      <c r="B7" s="9">
        <v>2014</v>
      </c>
      <c r="C7" s="17" t="s">
        <v>20</v>
      </c>
      <c r="D7" s="17" t="s">
        <v>20</v>
      </c>
      <c r="E7" s="17" t="s">
        <v>20</v>
      </c>
      <c r="F7" s="17" t="s">
        <v>20</v>
      </c>
      <c r="I7" s="70"/>
      <c r="J7" s="71"/>
      <c r="K7" s="66"/>
    </row>
    <row r="8" spans="2:12" ht="16.5" thickTop="1" thickBot="1" x14ac:dyDescent="0.3">
      <c r="B8" s="9">
        <v>2015</v>
      </c>
      <c r="C8" s="17" t="s">
        <v>20</v>
      </c>
      <c r="D8" s="17" t="s">
        <v>20</v>
      </c>
      <c r="E8" s="17" t="s">
        <v>20</v>
      </c>
      <c r="F8" s="17" t="s">
        <v>20</v>
      </c>
      <c r="I8" s="37" t="s">
        <v>3</v>
      </c>
      <c r="J8" s="41">
        <v>2424.86</v>
      </c>
      <c r="K8" s="36" t="s">
        <v>21</v>
      </c>
    </row>
    <row r="9" spans="2:12" ht="16.5" thickTop="1" thickBot="1" x14ac:dyDescent="0.3">
      <c r="B9" s="16">
        <v>2016</v>
      </c>
      <c r="C9" s="17" t="s">
        <v>20</v>
      </c>
      <c r="D9" s="17" t="s">
        <v>20</v>
      </c>
      <c r="E9" s="17" t="s">
        <v>20</v>
      </c>
      <c r="F9" s="17" t="s">
        <v>20</v>
      </c>
      <c r="I9" s="19"/>
      <c r="J9" s="42"/>
      <c r="K9" s="1"/>
    </row>
    <row r="10" spans="2:12" ht="16.5" thickTop="1" thickBot="1" x14ac:dyDescent="0.3">
      <c r="B10" s="16">
        <v>2017</v>
      </c>
      <c r="C10" s="17" t="s">
        <v>20</v>
      </c>
      <c r="D10" s="17" t="s">
        <v>20</v>
      </c>
      <c r="E10" s="17" t="s">
        <v>20</v>
      </c>
      <c r="F10" s="17" t="s">
        <v>20</v>
      </c>
      <c r="I10" s="19"/>
      <c r="J10" s="42"/>
      <c r="K10" s="1"/>
    </row>
    <row r="11" spans="2:12" ht="16.5" thickTop="1" thickBot="1" x14ac:dyDescent="0.3">
      <c r="B11" s="16">
        <v>2018</v>
      </c>
      <c r="C11" s="17" t="s">
        <v>20</v>
      </c>
      <c r="D11" s="17" t="s">
        <v>20</v>
      </c>
      <c r="E11" s="17" t="s">
        <v>20</v>
      </c>
      <c r="F11" s="17" t="s">
        <v>20</v>
      </c>
      <c r="I11" s="19"/>
      <c r="J11" s="42"/>
      <c r="K11" s="1"/>
    </row>
    <row r="12" spans="2:12" ht="16.5" thickTop="1" thickBot="1" x14ac:dyDescent="0.3">
      <c r="B12" s="16">
        <v>2019</v>
      </c>
      <c r="C12" s="17" t="s">
        <v>20</v>
      </c>
      <c r="D12" s="17" t="s">
        <v>20</v>
      </c>
      <c r="E12" s="17" t="s">
        <v>20</v>
      </c>
      <c r="F12" s="17" t="s">
        <v>20</v>
      </c>
      <c r="I12" s="19"/>
      <c r="J12" s="21"/>
      <c r="K12" s="1"/>
    </row>
    <row r="13" spans="2:12" ht="16.5" thickTop="1" thickBot="1" x14ac:dyDescent="0.3">
      <c r="B13" s="16">
        <v>2020</v>
      </c>
      <c r="C13" s="103" t="s">
        <v>20</v>
      </c>
      <c r="D13" s="103">
        <f>'Cena za MWh CELKEM'!D13</f>
        <v>1399</v>
      </c>
      <c r="E13" s="29">
        <f>'Cena za MWh CELKEM'!E13</f>
        <v>550</v>
      </c>
      <c r="F13" s="17" t="s">
        <v>20</v>
      </c>
      <c r="I13" s="19"/>
      <c r="J13" s="19"/>
    </row>
    <row r="14" spans="2:12" ht="16.5" thickTop="1" thickBot="1" x14ac:dyDescent="0.3">
      <c r="B14" s="16">
        <v>2021</v>
      </c>
      <c r="C14" s="104"/>
      <c r="D14" s="104"/>
      <c r="E14" s="111">
        <f>'Cena za MWh CELKEM'!E14</f>
        <v>445</v>
      </c>
      <c r="F14" s="17" t="s">
        <v>20</v>
      </c>
      <c r="I14" s="1"/>
      <c r="J14" s="1"/>
    </row>
    <row r="15" spans="2:12" ht="16.5" thickTop="1" thickBot="1" x14ac:dyDescent="0.3">
      <c r="B15" s="16"/>
      <c r="C15" s="58" t="s">
        <v>20</v>
      </c>
      <c r="D15" s="58" t="s">
        <v>20</v>
      </c>
      <c r="E15" s="112"/>
      <c r="F15" s="17" t="s">
        <v>20</v>
      </c>
      <c r="I15" s="1"/>
      <c r="J15" s="1"/>
    </row>
    <row r="16" spans="2:12" ht="50.25" customHeight="1" thickTop="1" thickBot="1" x14ac:dyDescent="0.3">
      <c r="B16" s="25" t="s">
        <v>26</v>
      </c>
      <c r="C16" s="22" t="s">
        <v>20</v>
      </c>
      <c r="D16" s="43" t="s">
        <v>20</v>
      </c>
      <c r="E16" s="22">
        <f>SUM(E14-E13)</f>
        <v>-105</v>
      </c>
      <c r="F16" s="22" t="s">
        <v>20</v>
      </c>
    </row>
    <row r="17" spans="2:6" ht="30.75" customHeight="1" thickTop="1" thickBot="1" x14ac:dyDescent="0.3">
      <c r="B17" s="25" t="s">
        <v>25</v>
      </c>
      <c r="C17" s="22" t="s">
        <v>20</v>
      </c>
      <c r="D17" s="43" t="s">
        <v>20</v>
      </c>
      <c r="E17" s="22">
        <f>PRODUCT(E16*J8)</f>
        <v>-254610.30000000002</v>
      </c>
      <c r="F17" s="22" t="s">
        <v>20</v>
      </c>
    </row>
    <row r="18" spans="2:6" ht="31.5" thickTop="1" thickBot="1" x14ac:dyDescent="0.3">
      <c r="B18" s="56" t="s">
        <v>40</v>
      </c>
      <c r="C18" s="52" t="s">
        <v>20</v>
      </c>
      <c r="D18" s="73" t="s">
        <v>20</v>
      </c>
      <c r="E18" s="47" t="str">
        <f>'Cena za MWh CELKEM'!E23</f>
        <v>Pražská plynárenská, a. s.</v>
      </c>
      <c r="F18" s="53" t="s">
        <v>20</v>
      </c>
    </row>
    <row r="19" spans="2:6" ht="11.25" customHeight="1" thickTop="1" x14ac:dyDescent="0.25">
      <c r="B19" s="4"/>
      <c r="C19" s="4"/>
      <c r="D19" s="4"/>
      <c r="E19" s="4"/>
      <c r="F19" s="4"/>
    </row>
    <row r="20" spans="2:6" x14ac:dyDescent="0.25">
      <c r="B20" s="2" t="s">
        <v>10</v>
      </c>
    </row>
    <row r="21" spans="2:6" x14ac:dyDescent="0.25">
      <c r="B21" s="2" t="s">
        <v>8</v>
      </c>
    </row>
    <row r="22" spans="2:6" x14ac:dyDescent="0.25">
      <c r="B22" s="5" t="s">
        <v>9</v>
      </c>
    </row>
    <row r="23" spans="2:6" x14ac:dyDescent="0.25">
      <c r="B23" s="5" t="s">
        <v>19</v>
      </c>
    </row>
    <row r="24" spans="2:6" x14ac:dyDescent="0.25">
      <c r="B24" s="5" t="s">
        <v>22</v>
      </c>
    </row>
    <row r="25" spans="2:6" x14ac:dyDescent="0.25">
      <c r="B25" s="5" t="s">
        <v>28</v>
      </c>
    </row>
    <row r="26" spans="2:6" x14ac:dyDescent="0.25">
      <c r="B26" s="5" t="s">
        <v>39</v>
      </c>
    </row>
    <row r="27" spans="2:6" x14ac:dyDescent="0.25">
      <c r="B27" s="5"/>
    </row>
    <row r="28" spans="2:6" x14ac:dyDescent="0.25">
      <c r="B28" s="12" t="s">
        <v>17</v>
      </c>
    </row>
    <row r="29" spans="2:6" x14ac:dyDescent="0.25">
      <c r="B29" s="1" t="s">
        <v>11</v>
      </c>
      <c r="C29" s="2" t="s">
        <v>14</v>
      </c>
    </row>
    <row r="30" spans="2:6" x14ac:dyDescent="0.25">
      <c r="B30" s="1" t="s">
        <v>12</v>
      </c>
      <c r="C30" s="2" t="s">
        <v>15</v>
      </c>
    </row>
    <row r="31" spans="2:6" x14ac:dyDescent="0.25">
      <c r="B31" s="1" t="s">
        <v>13</v>
      </c>
      <c r="C31" s="2" t="s">
        <v>16</v>
      </c>
    </row>
  </sheetData>
  <mergeCells count="7">
    <mergeCell ref="C4:D4"/>
    <mergeCell ref="E4:F4"/>
    <mergeCell ref="B5:B6"/>
    <mergeCell ref="I6:L6"/>
    <mergeCell ref="C13:C14"/>
    <mergeCell ref="D13:D14"/>
    <mergeCell ref="E14:E15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workbookViewId="0">
      <selection activeCell="F15" sqref="F15"/>
    </sheetView>
  </sheetViews>
  <sheetFormatPr defaultColWidth="9.140625" defaultRowHeight="15" x14ac:dyDescent="0.25"/>
  <cols>
    <col min="1" max="1" width="6" style="2" customWidth="1"/>
    <col min="2" max="2" width="14.42578125" style="2" customWidth="1"/>
    <col min="3" max="3" width="16.42578125" style="2" customWidth="1"/>
    <col min="4" max="4" width="16.7109375" style="2" customWidth="1"/>
    <col min="5" max="5" width="13.42578125" style="2" customWidth="1"/>
    <col min="6" max="6" width="16" style="2" customWidth="1"/>
    <col min="7" max="9" width="9.140625" style="2"/>
    <col min="10" max="10" width="7.85546875" style="2" customWidth="1"/>
    <col min="11" max="16384" width="9.140625" style="2"/>
  </cols>
  <sheetData>
    <row r="1" spans="2:13" ht="4.5" customHeight="1" x14ac:dyDescent="0.25"/>
    <row r="2" spans="2:13" ht="15.75" x14ac:dyDescent="0.25">
      <c r="B2" s="10" t="s">
        <v>38</v>
      </c>
      <c r="C2" s="11"/>
      <c r="D2" s="11"/>
      <c r="E2" s="11"/>
    </row>
    <row r="3" spans="2:13" ht="4.5" customHeight="1" thickBot="1" x14ac:dyDescent="0.3">
      <c r="B3" s="3"/>
    </row>
    <row r="4" spans="2:13" ht="16.5" thickTop="1" thickBot="1" x14ac:dyDescent="0.3">
      <c r="B4" s="6"/>
      <c r="C4" s="81" t="s">
        <v>6</v>
      </c>
      <c r="D4" s="81"/>
      <c r="E4" s="107" t="s">
        <v>7</v>
      </c>
      <c r="F4" s="107"/>
      <c r="I4" s="1"/>
    </row>
    <row r="5" spans="2:13" ht="16.5" thickTop="1" thickBot="1" x14ac:dyDescent="0.3">
      <c r="B5" s="83" t="s">
        <v>2</v>
      </c>
      <c r="C5" s="15" t="s">
        <v>0</v>
      </c>
      <c r="D5" s="15" t="s">
        <v>1</v>
      </c>
      <c r="E5" s="15" t="s">
        <v>3</v>
      </c>
      <c r="F5" s="15" t="s">
        <v>4</v>
      </c>
      <c r="I5" s="13"/>
    </row>
    <row r="6" spans="2:13" ht="31.5" thickTop="1" thickBot="1" x14ac:dyDescent="0.3">
      <c r="B6" s="83"/>
      <c r="C6" s="8" t="s">
        <v>5</v>
      </c>
      <c r="D6" s="8" t="s">
        <v>5</v>
      </c>
      <c r="E6" s="8" t="s">
        <v>5</v>
      </c>
      <c r="F6" s="8" t="s">
        <v>5</v>
      </c>
      <c r="I6" s="84" t="s">
        <v>18</v>
      </c>
      <c r="J6" s="85"/>
    </row>
    <row r="7" spans="2:13" ht="16.5" thickTop="1" thickBot="1" x14ac:dyDescent="0.3">
      <c r="B7" s="9">
        <v>2014</v>
      </c>
      <c r="C7" s="17">
        <v>1032</v>
      </c>
      <c r="D7" s="17">
        <v>984</v>
      </c>
      <c r="E7" s="17">
        <v>709</v>
      </c>
      <c r="F7" s="17">
        <v>704</v>
      </c>
      <c r="I7" s="63"/>
      <c r="J7" s="76"/>
      <c r="K7" s="63"/>
    </row>
    <row r="8" spans="2:13" ht="16.5" thickTop="1" thickBot="1" x14ac:dyDescent="0.3">
      <c r="B8" s="9">
        <v>2015</v>
      </c>
      <c r="C8" s="28">
        <v>1032</v>
      </c>
      <c r="D8" s="28">
        <v>984</v>
      </c>
      <c r="E8" s="28">
        <v>709</v>
      </c>
      <c r="F8" s="28">
        <v>704</v>
      </c>
      <c r="I8" s="66"/>
      <c r="J8" s="77"/>
      <c r="K8" s="66"/>
    </row>
    <row r="9" spans="2:13" ht="16.5" thickTop="1" thickBot="1" x14ac:dyDescent="0.3">
      <c r="B9" s="9">
        <v>2016</v>
      </c>
      <c r="C9" s="29">
        <v>957</v>
      </c>
      <c r="D9" s="29">
        <v>906</v>
      </c>
      <c r="E9" s="29">
        <v>626</v>
      </c>
      <c r="F9" s="29">
        <v>626</v>
      </c>
      <c r="I9" s="36" t="s">
        <v>3</v>
      </c>
      <c r="J9" s="39">
        <v>7454.49</v>
      </c>
      <c r="K9" s="36" t="s">
        <v>21</v>
      </c>
      <c r="M9" s="20"/>
    </row>
    <row r="10" spans="2:13" ht="16.5" thickTop="1" thickBot="1" x14ac:dyDescent="0.3">
      <c r="B10" s="9">
        <v>2017</v>
      </c>
      <c r="C10" s="18" t="s">
        <v>20</v>
      </c>
      <c r="D10" s="18" t="s">
        <v>20</v>
      </c>
      <c r="E10" s="18" t="s">
        <v>20</v>
      </c>
      <c r="F10" s="18" t="s">
        <v>20</v>
      </c>
      <c r="I10" s="36" t="s">
        <v>4</v>
      </c>
      <c r="J10" s="39">
        <v>16480</v>
      </c>
      <c r="K10" s="36" t="s">
        <v>21</v>
      </c>
    </row>
    <row r="11" spans="2:13" ht="16.5" thickTop="1" thickBot="1" x14ac:dyDescent="0.3">
      <c r="B11" s="9" t="s">
        <v>29</v>
      </c>
      <c r="C11" s="40">
        <v>875</v>
      </c>
      <c r="D11" s="40">
        <v>816</v>
      </c>
      <c r="E11" s="40">
        <v>464</v>
      </c>
      <c r="F11" s="40">
        <v>449</v>
      </c>
      <c r="I11" s="1"/>
      <c r="J11" s="1"/>
    </row>
    <row r="12" spans="2:13" ht="16.5" thickTop="1" thickBot="1" x14ac:dyDescent="0.3">
      <c r="B12" s="9">
        <v>2020</v>
      </c>
      <c r="C12" s="115">
        <f>'Cena za MWh CELKEM'!C13</f>
        <v>1400</v>
      </c>
      <c r="D12" s="115">
        <f>'Cena za MWh CELKEM'!D13</f>
        <v>1399</v>
      </c>
      <c r="E12" s="40">
        <f>'Cena za MWh CELKEM'!E13</f>
        <v>550</v>
      </c>
      <c r="F12" s="40">
        <f>'Cena za MWh CELKEM'!F13</f>
        <v>545</v>
      </c>
      <c r="I12" s="1"/>
      <c r="J12" s="1"/>
    </row>
    <row r="13" spans="2:13" ht="16.5" thickTop="1" thickBot="1" x14ac:dyDescent="0.3">
      <c r="B13" s="9">
        <v>2021</v>
      </c>
      <c r="C13" s="116"/>
      <c r="D13" s="116"/>
      <c r="E13" s="117">
        <f>'Cena za MWh CELKEM'!E14</f>
        <v>445</v>
      </c>
      <c r="F13" s="117">
        <f>'Cena za MWh CELKEM'!F14</f>
        <v>445</v>
      </c>
      <c r="I13" s="1"/>
      <c r="J13" s="1"/>
    </row>
    <row r="14" spans="2:13" ht="16.5" thickTop="1" thickBot="1" x14ac:dyDescent="0.3">
      <c r="B14" s="9">
        <v>2022</v>
      </c>
      <c r="C14" s="75" t="s">
        <v>20</v>
      </c>
      <c r="D14" s="75" t="s">
        <v>20</v>
      </c>
      <c r="E14" s="118"/>
      <c r="F14" s="118"/>
      <c r="I14" s="1"/>
      <c r="J14" s="1"/>
    </row>
    <row r="15" spans="2:13" ht="54" customHeight="1" thickTop="1" thickBot="1" x14ac:dyDescent="0.3">
      <c r="B15" s="25" t="s">
        <v>24</v>
      </c>
      <c r="C15" s="78" t="s">
        <v>20</v>
      </c>
      <c r="D15" s="78" t="s">
        <v>20</v>
      </c>
      <c r="E15" s="44">
        <f>E13-E12</f>
        <v>-105</v>
      </c>
      <c r="F15" s="44">
        <f>F13-F12</f>
        <v>-100</v>
      </c>
      <c r="I15" s="1"/>
      <c r="J15" s="1"/>
    </row>
    <row r="16" spans="2:13" ht="53.25" customHeight="1" thickTop="1" thickBot="1" x14ac:dyDescent="0.3">
      <c r="B16" s="57" t="s">
        <v>25</v>
      </c>
      <c r="C16" s="78" t="s">
        <v>20</v>
      </c>
      <c r="D16" s="78" t="s">
        <v>20</v>
      </c>
      <c r="E16" s="34">
        <f>PRODUCT(-E15*J9)</f>
        <v>782721.45</v>
      </c>
      <c r="F16" s="34">
        <f>PRODUCT(-F15*J10)</f>
        <v>1648000</v>
      </c>
      <c r="I16" s="1"/>
      <c r="J16" s="1"/>
    </row>
    <row r="17" spans="2:6" ht="57" customHeight="1" thickTop="1" thickBot="1" x14ac:dyDescent="0.3">
      <c r="B17" s="56" t="s">
        <v>40</v>
      </c>
      <c r="C17" s="78" t="s">
        <v>20</v>
      </c>
      <c r="D17" s="78" t="s">
        <v>20</v>
      </c>
      <c r="E17" s="48" t="str">
        <f>'Cena za MWh CELKEM'!E23</f>
        <v>Pražská plynárenská, a. s.</v>
      </c>
      <c r="F17" s="48" t="str">
        <f>'Cena za MWh CELKEM'!F23</f>
        <v>Pražská plynárenská, a. s.</v>
      </c>
    </row>
    <row r="18" spans="2:6" ht="8.25" customHeight="1" thickTop="1" x14ac:dyDescent="0.25">
      <c r="B18" s="4"/>
      <c r="C18" s="4"/>
      <c r="D18" s="4"/>
      <c r="E18" s="4"/>
      <c r="F18" s="4"/>
    </row>
    <row r="19" spans="2:6" x14ac:dyDescent="0.25">
      <c r="B19" s="2" t="s">
        <v>10</v>
      </c>
    </row>
    <row r="20" spans="2:6" x14ac:dyDescent="0.25">
      <c r="B20" s="2" t="s">
        <v>8</v>
      </c>
    </row>
    <row r="21" spans="2:6" x14ac:dyDescent="0.25">
      <c r="B21" s="5" t="s">
        <v>9</v>
      </c>
    </row>
    <row r="22" spans="2:6" x14ac:dyDescent="0.25">
      <c r="B22" s="5" t="s">
        <v>22</v>
      </c>
    </row>
    <row r="23" spans="2:6" x14ac:dyDescent="0.25">
      <c r="B23" s="5" t="s">
        <v>28</v>
      </c>
    </row>
    <row r="24" spans="2:6" ht="15" customHeight="1" x14ac:dyDescent="0.25">
      <c r="B24" s="5" t="s">
        <v>39</v>
      </c>
    </row>
    <row r="25" spans="2:6" ht="15" customHeight="1" x14ac:dyDescent="0.25">
      <c r="B25" s="5"/>
    </row>
    <row r="26" spans="2:6" x14ac:dyDescent="0.25">
      <c r="B26" s="12" t="s">
        <v>17</v>
      </c>
    </row>
    <row r="27" spans="2:6" x14ac:dyDescent="0.25">
      <c r="B27" s="1" t="s">
        <v>11</v>
      </c>
      <c r="C27" s="2" t="s">
        <v>14</v>
      </c>
    </row>
    <row r="28" spans="2:6" x14ac:dyDescent="0.25">
      <c r="B28" s="1" t="s">
        <v>12</v>
      </c>
      <c r="C28" s="2" t="s">
        <v>15</v>
      </c>
    </row>
    <row r="29" spans="2:6" x14ac:dyDescent="0.25">
      <c r="B29" s="1" t="s">
        <v>13</v>
      </c>
      <c r="C29" s="2" t="s">
        <v>16</v>
      </c>
    </row>
  </sheetData>
  <mergeCells count="8">
    <mergeCell ref="C4:D4"/>
    <mergeCell ref="E4:F4"/>
    <mergeCell ref="B5:B6"/>
    <mergeCell ref="I6:J6"/>
    <mergeCell ref="C12:C13"/>
    <mergeCell ref="D12:D13"/>
    <mergeCell ref="E13:E14"/>
    <mergeCell ref="F13:F1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Cena za MWh CELKEM</vt:lpstr>
      <vt:lpstr>AS-PO</vt:lpstr>
      <vt:lpstr>MO</vt:lpstr>
      <vt:lpstr>VN Brno</vt:lpstr>
      <vt:lpstr>VN Olomouc</vt:lpstr>
      <vt:lpstr>ÚVN Praha</vt:lpstr>
      <vt:lpstr>ÚLZ</vt:lpstr>
      <vt:lpstr>VTÚ</vt:lpstr>
      <vt:lpstr>Volareza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V.C.</dc:creator>
  <cp:lastModifiedBy>TLAPAKOVA Lenka</cp:lastModifiedBy>
  <cp:lastPrinted>2018-05-21T10:47:28Z</cp:lastPrinted>
  <dcterms:created xsi:type="dcterms:W3CDTF">2014-04-17T05:55:57Z</dcterms:created>
  <dcterms:modified xsi:type="dcterms:W3CDTF">2020-02-27T09:37:42Z</dcterms:modified>
</cp:coreProperties>
</file>